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715" windowHeight="7425" activeTab="0"/>
  </bookViews>
  <sheets>
    <sheet name="ReadMe" sheetId="1" r:id="rId1"/>
    <sheet name="CPI_EDSS_A" sheetId="2" r:id="rId2"/>
    <sheet name="GDP_EDSS_A" sheetId="3" r:id="rId3"/>
    <sheet name="CPI_GDP_Q" sheetId="4" r:id="rId4"/>
    <sheet name="NGDP_EDSS_A" sheetId="5" r:id="rId5"/>
    <sheet name="GDP_PPP_A" sheetId="6" r:id="rId6"/>
    <sheet name="Pop_A" sheetId="7" r:id="rId7"/>
    <sheet name="GDP_Cap_A" sheetId="8" r:id="rId8"/>
    <sheet name="EurostatPriceL" sheetId="9" r:id="rId9"/>
    <sheet name="PriceLcalc" sheetId="10" r:id="rId10"/>
    <sheet name="Data_A" sheetId="11" r:id="rId11"/>
    <sheet name="IFS_NGDP_A" sheetId="12" r:id="rId12"/>
    <sheet name="DC_EDSS_A" sheetId="13" r:id="rId13"/>
    <sheet name="RPRC_EDSS_A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>'[22]Time series'!#REF!</definedName>
    <definedName name="\b">'[22]Time series'!#REF!</definedName>
    <definedName name="_.lsource">'[29]GovBonds_DLX'!#REF!</definedName>
    <definedName name="__123Graph_A" hidden="1">#REF!</definedName>
    <definedName name="__123Graph_ABERLGRAP" hidden="1">'[22]Time series'!#REF!</definedName>
    <definedName name="__123Graph_ACATCH1" hidden="1">'[22]Time series'!#REF!</definedName>
    <definedName name="__123Graph_ACONVERG1" hidden="1">'[22]Time series'!#REF!</definedName>
    <definedName name="__123Graph_ADEV-EMPL" hidden="1">'[22]Time series'!#REF!</definedName>
    <definedName name="__123Graph_AECTOT" hidden="1">#REF!</definedName>
    <definedName name="__123Graph_AGDP" hidden="1">'[5]AQ'!#REF!</definedName>
    <definedName name="__123Graph_AGRAPH2" hidden="1">'[22]Time series'!#REF!</definedName>
    <definedName name="__123Graph_AGRAPH41" hidden="1">'[22]Time series'!#REF!</definedName>
    <definedName name="__123Graph_AGRAPH42" hidden="1">'[22]Time series'!#REF!</definedName>
    <definedName name="__123Graph_AGRAPH44" hidden="1">'[22]Time series'!#REF!</definedName>
    <definedName name="__123Graph_AINVENT-SALES" hidden="1">#REF!</definedName>
    <definedName name="__123Graph_APERIB" hidden="1">'[22]Time series'!#REF!</definedName>
    <definedName name="__123Graph_APRODABSC" hidden="1">'[22]Time series'!#REF!</definedName>
    <definedName name="__123Graph_APRODABSD" hidden="1">'[22]Time series'!#REF!</definedName>
    <definedName name="__123Graph_APRODTRE2" hidden="1">'[22]Time series'!#REF!</definedName>
    <definedName name="__123Graph_APRODTRE3" hidden="1">'[22]Time series'!#REF!</definedName>
    <definedName name="__123Graph_APRODTRE4" hidden="1">'[22]Time series'!#REF!</definedName>
    <definedName name="__123Graph_APRODTREND" hidden="1">'[22]Time series'!#REF!</definedName>
    <definedName name="__123Graph_AUTRECHT" hidden="1">'[22]Time series'!#REF!</definedName>
    <definedName name="__123Graph_B" hidden="1">#REF!</definedName>
    <definedName name="__123Graph_BBERLGRAP" hidden="1">'[22]Time series'!#REF!</definedName>
    <definedName name="__123Graph_BCATCH1" hidden="1">'[22]Time series'!#REF!</definedName>
    <definedName name="__123Graph_BCONVERG1" hidden="1">'[22]Time series'!#REF!</definedName>
    <definedName name="__123Graph_BDEV-EMPL" hidden="1">'[22]Time series'!#REF!</definedName>
    <definedName name="__123Graph_BECTOT" hidden="1">#REF!</definedName>
    <definedName name="__123Graph_BGRAPH2" hidden="1">'[22]Time series'!#REF!</definedName>
    <definedName name="__123Graph_BGRAPH41" hidden="1">'[22]Time series'!#REF!</definedName>
    <definedName name="__123Graph_BPERIB" hidden="1">'[22]Time series'!#REF!</definedName>
    <definedName name="__123Graph_BPRODABSC" hidden="1">'[22]Time series'!#REF!</definedName>
    <definedName name="__123Graph_BPRODABSD" hidden="1">'[22]Time series'!#REF!</definedName>
    <definedName name="__123Graph_C" hidden="1">#REF!</definedName>
    <definedName name="__123Graph_CBERLGRAP" hidden="1">'[22]Time series'!#REF!</definedName>
    <definedName name="__123Graph_CCATCH1" hidden="1">'[22]Time series'!#REF!</definedName>
    <definedName name="__123Graph_CCONVERG1" hidden="1">#REF!</definedName>
    <definedName name="__123Graph_CDEV-EMPL" hidden="1">'[22]Time series'!#REF!</definedName>
    <definedName name="__123Graph_CECTOT" hidden="1">#REF!</definedName>
    <definedName name="__123Graph_CGRAPH41" hidden="1">'[22]Time series'!#REF!</definedName>
    <definedName name="__123Graph_CGRAPH44" hidden="1">'[22]Time series'!#REF!</definedName>
    <definedName name="__123Graph_CPERIA" hidden="1">'[22]Time series'!#REF!</definedName>
    <definedName name="__123Graph_CPERIB" hidden="1">'[22]Time series'!#REF!</definedName>
    <definedName name="__123Graph_CPRODABSC" hidden="1">'[22]Time series'!#REF!</definedName>
    <definedName name="__123Graph_CPRODTRE2" hidden="1">'[22]Time series'!#REF!</definedName>
    <definedName name="__123Graph_CPRODTREND" hidden="1">'[22]Time series'!#REF!</definedName>
    <definedName name="__123Graph_CSWE-EMPL" hidden="1">'[22]Time series'!#REF!</definedName>
    <definedName name="__123Graph_CUTRECHT" hidden="1">'[22]Time series'!#REF!</definedName>
    <definedName name="__123Graph_D" hidden="1">#REF!</definedName>
    <definedName name="__123Graph_DBERLGRAP" hidden="1">'[22]Time series'!#REF!</definedName>
    <definedName name="__123Graph_DCATCH1" hidden="1">'[22]Time series'!#REF!</definedName>
    <definedName name="__123Graph_DCONVERG1" hidden="1">'[22]Time series'!#REF!</definedName>
    <definedName name="__123Graph_DECTOT" hidden="1">#REF!</definedName>
    <definedName name="__123Graph_DGRAPH41" hidden="1">'[22]Time series'!#REF!</definedName>
    <definedName name="__123Graph_DPERIA" hidden="1">'[22]Time series'!#REF!</definedName>
    <definedName name="__123Graph_DPERIB" hidden="1">'[22]Time series'!#REF!</definedName>
    <definedName name="__123Graph_DPRODABSC" hidden="1">'[22]Time series'!#REF!</definedName>
    <definedName name="__123Graph_DUTRECHT" hidden="1">'[22]Time series'!#REF!</definedName>
    <definedName name="__123Graph_E" hidden="1">#REF!</definedName>
    <definedName name="__123Graph_EBERLGRAP" hidden="1">'[22]Time series'!#REF!</definedName>
    <definedName name="__123Graph_ECATCH1" hidden="1">#REF!</definedName>
    <definedName name="__123Graph_ECONVERG1" hidden="1">'[22]Time series'!#REF!</definedName>
    <definedName name="__123Graph_EECTOT" hidden="1">#REF!</definedName>
    <definedName name="__123Graph_EGRAPH41" hidden="1">'[22]Time series'!#REF!</definedName>
    <definedName name="__123Graph_EPERIA" hidden="1">'[22]Time series'!#REF!</definedName>
    <definedName name="__123Graph_EPRODABSC" hidden="1">'[22]Time series'!#REF!</definedName>
    <definedName name="__123Graph_FBERLGRAP" hidden="1">'[22]Time series'!#REF!</definedName>
    <definedName name="__123Graph_FGRAPH41" hidden="1">'[22]Time series'!#REF!</definedName>
    <definedName name="__123Graph_FPRODABSC" hidden="1">'[22]Time series'!#REF!</definedName>
    <definedName name="__123Graph_X" hidden="1">#REF!</definedName>
    <definedName name="__123Graph_XECTOT" hidden="1">#REF!</definedName>
    <definedName name="_Order1" hidden="1">0</definedName>
    <definedName name="_Regression_Out" hidden="1">#REF!</definedName>
    <definedName name="_Regression_X" hidden="1">#REF!</definedName>
    <definedName name="_Regression_Y" hidden="1">#REF!</definedName>
    <definedName name="anberd">#REF!</definedName>
    <definedName name="attach_text_to_points">'[16]ATP_E5'!$B$2:$B$19</definedName>
    <definedName name="attach_text_to_points2">#REF!</definedName>
    <definedName name="Australia">'[15]Age'!$AR$2:$AX$10</definedName>
    <definedName name="BaseYear">'[10]EABR'!$A$4</definedName>
    <definedName name="BLPH1" hidden="1">#REF!</definedName>
    <definedName name="BLPH10" hidden="1">#REF!</definedName>
    <definedName name="BLPH100" hidden="1">'[24]GovSecur'!#REF!</definedName>
    <definedName name="BLPH101" hidden="1">'[27]Sheet1'!$ES$3</definedName>
    <definedName name="BLPH102" hidden="1">'[27]Sheet1'!$EQ$3</definedName>
    <definedName name="BLPH103" hidden="1">'[24]GovSecur'!#REF!</definedName>
    <definedName name="BLPH104" hidden="1">'[27]Sheet1'!$EM$3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88" hidden="1">#REF!</definedName>
    <definedName name="BLPH289" hidden="1">#REF!</definedName>
    <definedName name="BLPH29" hidden="1">#REF!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#REF!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#REF!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#REF!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#REF!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#REF!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#REF!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60" hidden="1">#REF!</definedName>
    <definedName name="BLPH361" hidden="1">#REF!</definedName>
    <definedName name="BLPH362" hidden="1">#REF!</definedName>
    <definedName name="BLPH363" hidden="1">#REF!</definedName>
    <definedName name="BLPH364" hidden="1">#REF!</definedName>
    <definedName name="BLPH365" hidden="1">#REF!</definedName>
    <definedName name="BLPH366" hidden="1">#REF!</definedName>
    <definedName name="BLPH367" hidden="1">#REF!</definedName>
    <definedName name="BLPH368" hidden="1">#REF!</definedName>
    <definedName name="BLPH369" hidden="1">#REF!</definedName>
    <definedName name="BLPH37" hidden="1">#REF!</definedName>
    <definedName name="BLPH370" hidden="1">#REF!</definedName>
    <definedName name="BLPH371" hidden="1">#REF!</definedName>
    <definedName name="BLPH372" hidden="1">#REF!</definedName>
    <definedName name="BLPH373" hidden="1">#REF!</definedName>
    <definedName name="BLPH374" hidden="1">#REF!</definedName>
    <definedName name="BLPH375" hidden="1">#REF!</definedName>
    <definedName name="BLPH376" hidden="1">#REF!</definedName>
    <definedName name="BLPH377" hidden="1">#REF!</definedName>
    <definedName name="BLPH378" hidden="1">#REF!</definedName>
    <definedName name="BLPH379" hidden="1">#REF!</definedName>
    <definedName name="BLPH38" hidden="1">#REF!</definedName>
    <definedName name="BLPH380" hidden="1">#REF!</definedName>
    <definedName name="BLPH381" hidden="1">#REF!</definedName>
    <definedName name="BLPH382" hidden="1">#REF!</definedName>
    <definedName name="BLPH383" hidden="1">#REF!</definedName>
    <definedName name="BLPH384" hidden="1">#REF!</definedName>
    <definedName name="BLPH385" hidden="1">#REF!</definedName>
    <definedName name="BLPH386" hidden="1">#REF!</definedName>
    <definedName name="BLPH387" hidden="1">#REF!</definedName>
    <definedName name="BLPH388" hidden="1">#REF!</definedName>
    <definedName name="BLPH389" hidden="1">#REF!</definedName>
    <definedName name="BLPH39" hidden="1">#REF!</definedName>
    <definedName name="BLPH390" hidden="1">#REF!</definedName>
    <definedName name="BLPH391" hidden="1">#REF!</definedName>
    <definedName name="BLPH392" hidden="1">#REF!</definedName>
    <definedName name="BLPH393" hidden="1">#REF!</definedName>
    <definedName name="BLPH394" hidden="1">#REF!</definedName>
    <definedName name="BLPH395" hidden="1">#REF!</definedName>
    <definedName name="BLPH396" hidden="1">#REF!</definedName>
    <definedName name="BLPH397" hidden="1">#REF!</definedName>
    <definedName name="BLPH398" hidden="1">#REF!</definedName>
    <definedName name="BLPH399" hidden="1">#REF!</definedName>
    <definedName name="BLPH4" hidden="1">#REF!</definedName>
    <definedName name="BLPH40" hidden="1">#REF!</definedName>
    <definedName name="BLPH400" hidden="1">#REF!</definedName>
    <definedName name="BLPH401" hidden="1">#REF!</definedName>
    <definedName name="BLPH402" hidden="1">#REF!</definedName>
    <definedName name="BLPH403" hidden="1">#REF!</definedName>
    <definedName name="BLPH404" hidden="1">#REF!</definedName>
    <definedName name="BLPH405" hidden="1">#REF!</definedName>
    <definedName name="BLPH406" hidden="1">#REF!</definedName>
    <definedName name="BLPH407" hidden="1">#REF!</definedName>
    <definedName name="BLPH408" hidden="1">#REF!</definedName>
    <definedName name="BLPH409" hidden="1">#REF!</definedName>
    <definedName name="BLPH41" hidden="1">#REF!</definedName>
    <definedName name="BLPH410" hidden="1">#REF!</definedName>
    <definedName name="BLPH411" hidden="1">#REF!</definedName>
    <definedName name="BLPH412" hidden="1">#REF!</definedName>
    <definedName name="BLPH413" hidden="1">#REF!</definedName>
    <definedName name="BLPH414" hidden="1">#REF!</definedName>
    <definedName name="BLPH415" hidden="1">#REF!</definedName>
    <definedName name="BLPH416" hidden="1">#REF!</definedName>
    <definedName name="BLPH417" hidden="1">#REF!</definedName>
    <definedName name="BLPH418" hidden="1">#REF!</definedName>
    <definedName name="BLPH419" hidden="1">#REF!</definedName>
    <definedName name="BLPH42" hidden="1">#REF!</definedName>
    <definedName name="BLPH420" hidden="1">#REF!</definedName>
    <definedName name="BLPH421" hidden="1">#REF!</definedName>
    <definedName name="BLPH422" hidden="1">#REF!</definedName>
    <definedName name="BLPH423" hidden="1">#REF!</definedName>
    <definedName name="BLPH424" hidden="1">#REF!</definedName>
    <definedName name="BLPH425" hidden="1">#REF!</definedName>
    <definedName name="BLPH426" hidden="1">#REF!</definedName>
    <definedName name="BLPH427" hidden="1">#REF!</definedName>
    <definedName name="BLPH428" hidden="1">#REF!</definedName>
    <definedName name="BLPH429" hidden="1">#REF!</definedName>
    <definedName name="BLPH43" hidden="1">#REF!</definedName>
    <definedName name="BLPH430" hidden="1">#REF!</definedName>
    <definedName name="BLPH431" hidden="1">#REF!</definedName>
    <definedName name="BLPH432" hidden="1">#REF!</definedName>
    <definedName name="BLPH433" hidden="1">#REF!</definedName>
    <definedName name="BLPH434" hidden="1">#REF!</definedName>
    <definedName name="BLPH435" hidden="1">#REF!</definedName>
    <definedName name="BLPH436" hidden="1">#REF!</definedName>
    <definedName name="BLPH437" hidden="1">#REF!</definedName>
    <definedName name="BLPH438" hidden="1">#REF!</definedName>
    <definedName name="BLPH439" hidden="1">#REF!</definedName>
    <definedName name="BLPH44" hidden="1">#REF!</definedName>
    <definedName name="BLPH440" hidden="1">#REF!</definedName>
    <definedName name="BLPH443" hidden="1">'[28]Valu'!#REF!</definedName>
    <definedName name="BLPH45" hidden="1">#REF!</definedName>
    <definedName name="BLPH46" hidden="1">#REF!</definedName>
    <definedName name="BLPH47" hidden="1">#REF!</definedName>
    <definedName name="BLPH474" hidden="1">'[28]MarketCap'!#REF!</definedName>
    <definedName name="BLPH475" hidden="1">'[28]MarketCap'!#REF!</definedName>
    <definedName name="BLPH476" hidden="1">'[28]MarketCap'!#REF!</definedName>
    <definedName name="BLPH477" hidden="1">'[28]MarketCap'!#REF!</definedName>
    <definedName name="BLPH478" hidden="1">'[28]MarketCap'!#REF!</definedName>
    <definedName name="BLPH479" hidden="1">'[28]MarketCap'!#REF!</definedName>
    <definedName name="BLPH48" hidden="1">'[26]STOCK MARKET'!#REF!</definedName>
    <definedName name="BLPH5" hidden="1">#REF!</definedName>
    <definedName name="BLPH50" hidden="1">'[6]daily'!#REF!</definedName>
    <definedName name="BLPH51" hidden="1">'[6]daily'!#REF!</definedName>
    <definedName name="BLPH53" hidden="1">'[6]daily'!#REF!</definedName>
    <definedName name="BLPH54" hidden="1">'[6]daily'!#REF!</definedName>
    <definedName name="BLPH55" hidden="1">'[6]daily'!#REF!</definedName>
    <definedName name="BLPH56" hidden="1">'[6]daily'!#REF!</definedName>
    <definedName name="BLPH57" hidden="1">'[6]daily'!#REF!</definedName>
    <definedName name="BLPH58" hidden="1">'[27]Sheet1'!$AA$3</definedName>
    <definedName name="BLPH59" hidden="1">'[27]Sheet1'!$AC$3</definedName>
    <definedName name="BLPH6" hidden="1">#REF!</definedName>
    <definedName name="BLPH60" hidden="1">'[27]Sheet1'!$AE$3</definedName>
    <definedName name="BLPH61" hidden="1">'[27]Sheet1'!$AG$3</definedName>
    <definedName name="BLPH62" hidden="1">'[27]Sheet1'!$AI$3</definedName>
    <definedName name="BLPH63" hidden="1">'[27]Sheet1'!$AK$3</definedName>
    <definedName name="BLPH64" hidden="1">'[27]Sheet1'!$AM$3</definedName>
    <definedName name="BLPH65" hidden="1">'[27]Sheet1'!$AO$3</definedName>
    <definedName name="BLPH66" hidden="1">'[27]Sheet1'!$AN$3</definedName>
    <definedName name="BLPH67" hidden="1">'[27]Sheet1'!$AQ$3</definedName>
    <definedName name="BLPH68" hidden="1">'[27]Sheet1'!$AS$3</definedName>
    <definedName name="BLPH69" hidden="1">'[27]Sheet1'!$AU$3</definedName>
    <definedName name="BLPH7" hidden="1">#REF!</definedName>
    <definedName name="BLPH70" hidden="1">'[27]Sheet1'!$AW$3</definedName>
    <definedName name="BLPH71" hidden="1">'[27]Sheet1'!$AY$3</definedName>
    <definedName name="BLPH72" hidden="1">'[27]Sheet1'!$BA$3</definedName>
    <definedName name="BLPH73" hidden="1">'[27]Sheet1'!$BC$3</definedName>
    <definedName name="BLPH74" hidden="1">'[27]Sheet1'!$BE$3</definedName>
    <definedName name="BLPH75" hidden="1">'[27]Sheet1'!$BG$3</definedName>
    <definedName name="BLPH76" hidden="1">'[27]Sheet1'!$BI$3</definedName>
    <definedName name="BLPH77" hidden="1">'[27]Sheet1'!$BK$3</definedName>
    <definedName name="BLPH78" hidden="1">'[27]Sheet1'!$BM$3</definedName>
    <definedName name="BLPH79" hidden="1">'[27]Sheet1'!$BO$3</definedName>
    <definedName name="BLPH8" hidden="1">#REF!</definedName>
    <definedName name="BLPH80" hidden="1">'[27]Sheet1'!$BQ$3</definedName>
    <definedName name="BLPH81" hidden="1">'[27]Sheet1'!$BS$3</definedName>
    <definedName name="BLPH82" hidden="1">'[27]Sheet1'!$BU$3</definedName>
    <definedName name="BLPH83" hidden="1">'[27]Sheet1'!$BW$3</definedName>
    <definedName name="BLPH84" hidden="1">'[27]Sheet1'!$BY$3</definedName>
    <definedName name="BLPH85" hidden="1">'[27]Sheet1'!$CA$3</definedName>
    <definedName name="BLPH86" hidden="1">'[27]Sheet1'!$CC$3</definedName>
    <definedName name="BLPH87" hidden="1">'[27]Sheet1'!$BT$3</definedName>
    <definedName name="BLPH88" hidden="1">'[27]Sheet1'!$CE$3</definedName>
    <definedName name="BLPH89" hidden="1">'[27]Sheet1'!$CG$3</definedName>
    <definedName name="BLPH9" hidden="1">#REF!</definedName>
    <definedName name="BLPH90" hidden="1">'[27]Sheet1'!$CI$3</definedName>
    <definedName name="BLPH91" hidden="1">'[27]Sheet1'!$CK$3</definedName>
    <definedName name="BLPH92" hidden="1">'[27]Sheet1'!$CM$3</definedName>
    <definedName name="BLPH93" hidden="1">'[27]Sheet1'!$CO$3</definedName>
    <definedName name="BLPH94" hidden="1">'[27]Sheet1'!$CQ$3</definedName>
    <definedName name="BLPH95" hidden="1">'[27]Sheet1'!$CS$3</definedName>
    <definedName name="BLPH96" hidden="1">'[27]Sheet1'!$CU$3</definedName>
    <definedName name="BLPH97" hidden="1">'[27]Sheet1'!$CW$3</definedName>
    <definedName name="BLPH98" hidden="1">'[27]Sheet1'!$CY$3</definedName>
    <definedName name="BLPH99" hidden="1">'[27]Sheet1'!$DA$3</definedName>
    <definedName name="Canada">'[15]Age'!$AE$2:$AI$9</definedName>
    <definedName name="CodePays">#REF!</definedName>
    <definedName name="Col">#REF!</definedName>
    <definedName name="CountryName">'[10]EABR'!$A$6</definedName>
    <definedName name="daily_interest_rates">'[7]daily calculations'!#REF!</definedName>
    <definedName name="Data85">#REF!</definedName>
    <definedName name="Data90">#REF!</definedName>
    <definedName name="Data95">#REF!</definedName>
    <definedName name="Data98">#REF!</definedName>
    <definedName name="DateiSteigen">'[9]Eingaben'!#REF!</definedName>
    <definedName name="DATES">#REF!</definedName>
    <definedName name="Department">'[10]EABR'!$B$2</definedName>
    <definedName name="DLX1.EUR2">#REF!</definedName>
    <definedName name="DLX1.INC1">'[2]D(M)'!$A$126:$D$130</definedName>
    <definedName name="DLX1.USE" localSheetId="10">'[30]DataQ_Haver'!#REF!</definedName>
    <definedName name="DLX1.USE" localSheetId="12">'[30]DataQ_Haver'!#REF!</definedName>
    <definedName name="DLX1.USE" localSheetId="11">'[30]DataQ_Haver'!#REF!</definedName>
    <definedName name="DLX1.USE" localSheetId="13">'[30]DataQ_Haver'!#REF!</definedName>
    <definedName name="DLX1.USE">#REF!</definedName>
    <definedName name="DLX2.EUR">'[2]M2'!#REF!</definedName>
    <definedName name="DLX2.USE">#REF!</definedName>
    <definedName name="DME_Dirty" hidden="1">"False"</definedName>
    <definedName name="Etiquette">#REF!</definedName>
    <definedName name="Fig8.2a">#REF!</definedName>
    <definedName name="Finland">'[15]Age'!$BD$2:$BI$9</definedName>
    <definedName name="footnote_b" localSheetId="8">'EurostatPriceL'!$A$48</definedName>
    <definedName name="footnote_b" localSheetId="9">'PriceLcalc'!#REF!</definedName>
    <definedName name="footnote_p" localSheetId="8">'EurostatPriceL'!$A$418</definedName>
    <definedName name="footnote_p" localSheetId="9">'PriceLcalc'!#REF!</definedName>
    <definedName name="footnote_s" localSheetId="8">'EurostatPriceL'!$A$49</definedName>
    <definedName name="footnote_s" localSheetId="9">'PriceLcalc'!#REF!</definedName>
    <definedName name="France">'[15]Age'!$A$2:$F$12</definedName>
    <definedName name="Graph">#REF!</definedName>
    <definedName name="hh">#REF!</definedName>
    <definedName name="hhh" hidden="1">'[4]daily'!#REF!</definedName>
    <definedName name="Champ">#REF!</definedName>
    <definedName name="chart_id">'[16]ATP_E5'!$B$8</definedName>
    <definedName name="InfoSocData">'[19]Data'!$A$1:$Z$32</definedName>
    <definedName name="Japan">'[15]Age'!$P$2:$S$13</definedName>
    <definedName name="Label">#REF!</definedName>
    <definedName name="Length">#REF!</definedName>
    <definedName name="LevelsUS">'[12]%US'!$A$3:$Q$41</definedName>
    <definedName name="NAMES">'[7]daily calculations'!#REF!</definedName>
    <definedName name="NAMES_fidr_r">'[7]monthly'!#REF!</definedName>
    <definedName name="names_figb_r">'[7]monthly'!#REF!</definedName>
    <definedName name="Netherlands">'[15]Age'!$X$2:$AA$13</definedName>
    <definedName name="NewHoursData">'[23]3-Final estimates Hours (ELS)'!$A$3:$T$33</definedName>
    <definedName name="NewHoursYears">'[23]3-Final estimates Hours (ELS)'!$A$3:$T$3</definedName>
    <definedName name="NFBS79X89">'[21]NFBS79-89'!$A$3:$M$49</definedName>
    <definedName name="NFBS79X89T">'[21]NFBS79-89'!$A$3:$M$3</definedName>
    <definedName name="NFBS90X97">'[21]NFBS90-97'!$A$3:$M$49</definedName>
    <definedName name="NFBS90X97T">'[21]NFBS90-97'!$A$3:$M$3</definedName>
    <definedName name="Notes">'[18]notes'!#REF!</definedName>
    <definedName name="_xlnm.Print_Area">'Q:\a_ict99\ITO2K\[SPA99.xls]spa'!$D$2:$L$34</definedName>
    <definedName name="OrderTable">#REF!</definedName>
    <definedName name="percent">#REF!</definedName>
    <definedName name="pchar00memu.m">'[7]monthly'!#REF!</definedName>
    <definedName name="PPP_basket">'[17]Basket tables'!$K$9:$N$38</definedName>
    <definedName name="Print1">#REF!</definedName>
    <definedName name="Print2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ow">#REF!</definedName>
    <definedName name="series_id">'[16]ATP_E5'!$B$9</definedName>
    <definedName name="Shaded">'[14]world'!$M$5:$N$6,'[14]world'!$M$8:$N$24,'[14]world'!$M$26:$N$26,'[14]world'!$M$28:$N$28,'[14]world'!$M$38:$S$38,'[14]world'!$S$26,'[14]world'!#REF!,'[14]world'!$S$6,'[14]world'!$O$15:$S$16,'[14]world'!$O$20:$S$20,'[14]world'!$M$40:$O$56,'[14]world'!$M$58:$S$58</definedName>
    <definedName name="Sweden">'[15]Age'!$AX$2:$BB$10</definedName>
    <definedName name="TableOrder">#REF!</definedName>
    <definedName name="toto">#REF!</definedName>
    <definedName name="u163lnulcm_x_et.m">'[7]monthly'!#REF!</definedName>
    <definedName name="ÜberschriftSteigen">'[9]Eingaben'!#REF!</definedName>
    <definedName name="US">'[15]Age'!$AL$2:$AO$8</definedName>
    <definedName name="ValidationList">#REF!</definedName>
    <definedName name="we11pcpi.m">'[7]monthly'!#REF!</definedName>
    <definedName name="Wind">#REF!</definedName>
    <definedName name="year1960">'[1]growth rates'!$B$3:$B$325</definedName>
    <definedName name="year1961">'[1]growth rates'!$C$3:$C$325</definedName>
    <definedName name="year1962">'[1]growth rates'!$D$3:$D$325</definedName>
    <definedName name="year1963">'[1]growth rates'!$E$3:$E$325</definedName>
    <definedName name="year1964">'[1]growth rates'!$F$3:$F$325</definedName>
    <definedName name="year1965">'[1]growth rates'!$G$3:$G$325</definedName>
    <definedName name="year1966">'[1]growth rates'!$H$3:$H$325</definedName>
    <definedName name="year1967">'[1]growth rates'!$I$3:$I$325</definedName>
    <definedName name="year1968">'[1]growth rates'!$J$3:$J$325</definedName>
    <definedName name="year1969">'[1]growth rates'!$K$3:$K$325</definedName>
    <definedName name="year1970">'[1]growth rates'!$L$3:$L$325</definedName>
    <definedName name="year1971">'[1]growth rates'!$M$3:$M$325</definedName>
    <definedName name="year1972">'[1]growth rates'!$N$3:$N$325</definedName>
    <definedName name="year1973">'[1]growth rates'!$O$3:$O$325</definedName>
    <definedName name="year1974">'[1]growth rates'!$P$3:$P$325</definedName>
    <definedName name="year1975">'[1]growth rates'!$Q$3:$Q$325</definedName>
    <definedName name="year1976">'[1]growth rates'!$R$3:$R$325</definedName>
    <definedName name="year1977">'[1]growth rates'!$S$3:$S$325</definedName>
    <definedName name="year1978">'[1]growth rates'!$T$3:$T$325</definedName>
    <definedName name="year1979">'[1]growth rates'!$U$3:$U$325</definedName>
    <definedName name="year1980">'[1]growth rates'!$V$3:$V$325</definedName>
    <definedName name="year1981">'[1]growth rates'!$W$3:$W$325</definedName>
    <definedName name="year1982">'[1]growth rates'!$X$3:$X$325</definedName>
    <definedName name="year1983">'[1]growth rates'!$Y$3:$Y$325</definedName>
    <definedName name="year1984">'[1]growth rates'!$Z$3:$Z$325</definedName>
    <definedName name="year1985">'[1]growth rates'!$AA$3:$AA$325</definedName>
    <definedName name="year1986">'[1]growth rates'!$AB$3:$AB$325</definedName>
    <definedName name="year1987">'[1]growth rates'!$AC$3:$AC$325</definedName>
    <definedName name="year1988">'[1]growth rates'!$AD$3:$AD$325</definedName>
    <definedName name="year1989">'[1]growth rates'!$AE$3:$AE$325</definedName>
    <definedName name="year1990">'[1]growth rates'!$AF$3:$AF$325</definedName>
    <definedName name="year1991">'[1]growth rates'!$AG$3:$AG$325</definedName>
    <definedName name="year1992">'[1]growth rates'!$AH$3:$AH$325</definedName>
    <definedName name="year1993">'[1]growth rates'!$AI$3:$AI$325</definedName>
    <definedName name="year1994">'[1]growth rates'!$AJ$3:$AJ$325</definedName>
    <definedName name="year1995">'[1]growth rates'!$AK$3:$AK$325</definedName>
    <definedName name="year1996">'[1]growth rates'!$AL$3:$AL$325</definedName>
    <definedName name="year1997">'[1]growth rates'!$AM$3:$AM$325</definedName>
    <definedName name="year1998">'[1]growth rates'!$AN$3:$AN$325</definedName>
    <definedName name="year1999">'[1]growth rates'!$AO$3:$AO$325</definedName>
    <definedName name="year2000">'[1]growth rates'!$AP$3:$AP$325</definedName>
    <definedName name="year2001">'[1]growth rates'!$AQ$3:$AQ$325</definedName>
  </definedNames>
  <calcPr fullCalcOnLoad="1"/>
</workbook>
</file>

<file path=xl/comments12.xml><?xml version="1.0" encoding="utf-8"?>
<comments xmlns="http://schemas.openxmlformats.org/spreadsheetml/2006/main">
  <authors>
    <author>estavrev</author>
  </authors>
  <commentList>
    <comment ref="C23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E26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H28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F29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B33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E33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J33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B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C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D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E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F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H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I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J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K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M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E38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E39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G39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E40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G40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E41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G41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D42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E42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G42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I42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D43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E43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G43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I43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B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D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E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F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G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M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A5" authorId="0">
      <text>
        <r>
          <rPr>
            <sz val="8"/>
            <rFont val="Tahoma"/>
            <family val="0"/>
          </rPr>
          <t>Last Update: 3/27/2007 2:11:42 PM
By: estavrev</t>
        </r>
      </text>
    </comment>
  </commentList>
</comments>
</file>

<file path=xl/comments13.xml><?xml version="1.0" encoding="utf-8"?>
<comments xmlns="http://schemas.openxmlformats.org/spreadsheetml/2006/main">
  <authors>
    <author>estavrev</author>
  </authors>
  <commentList>
    <comment ref="P12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V14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H16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L16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V17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D18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N20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T20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X21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B22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J23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X24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L25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F29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D30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L31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R32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B33" authorId="0">
      <text>
        <r>
          <rPr>
            <sz val="8"/>
            <rFont val="Tahoma"/>
            <family val="0"/>
          </rPr>
          <t>Identifies the point at which multiple time series versions are linked by butt splicing.</t>
        </r>
      </text>
    </comment>
    <comment ref="E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G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I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K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O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Q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W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Y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A5" authorId="0">
      <text>
        <r>
          <rPr>
            <sz val="8"/>
            <rFont val="Tahoma"/>
            <family val="0"/>
          </rPr>
          <t>Last Update: 3/27/2007 2:26:29 PM
By: estavrev</t>
        </r>
      </text>
    </comment>
  </commentList>
</comments>
</file>

<file path=xl/comments14.xml><?xml version="1.0" encoding="utf-8"?>
<comments xmlns="http://schemas.openxmlformats.org/spreadsheetml/2006/main">
  <authors>
    <author>estavrev</author>
  </authors>
  <commentList>
    <comment ref="A5" authorId="0">
      <text>
        <r>
          <rPr>
            <sz val="8"/>
            <rFont val="Tahoma"/>
            <family val="0"/>
          </rPr>
          <t>Last Update: 6/20/2007 1:47:22 PM
By: estavrev</t>
        </r>
      </text>
    </comment>
  </commentList>
</comments>
</file>

<file path=xl/comments2.xml><?xml version="1.0" encoding="utf-8"?>
<comments xmlns="http://schemas.openxmlformats.org/spreadsheetml/2006/main">
  <authors>
    <author>estavrev</author>
  </authors>
  <commentList>
    <comment ref="A5" authorId="0">
      <text>
        <r>
          <rPr>
            <sz val="8"/>
            <rFont val="Tahoma"/>
            <family val="0"/>
          </rPr>
          <t>Last Update: 3/19/2007 2:27:38 PM
By: estavrev</t>
        </r>
      </text>
    </comment>
    <comment ref="D10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R1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C13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P13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1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I1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D15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E1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I1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L18" authorId="0">
      <text>
        <r>
          <rPr>
            <sz val="8"/>
            <rFont val="Tahoma"/>
            <family val="0"/>
          </rPr>
          <t>Identifies the point at which multiple time series versions are linked by ratio splicing using all annual, quarterly, and monthly overlaps.</t>
        </r>
      </text>
    </comment>
    <comment ref="P1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Q1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D19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H19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M21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C2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K2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D23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I23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2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M2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C2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H2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E2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K2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L28" authorId="0">
      <text>
        <r>
          <rPr>
            <sz val="8"/>
            <rFont val="Tahoma"/>
            <family val="0"/>
          </rPr>
          <t>Identifies the point at which multiple time series versions are linked by ratio splicing using all annual, quarterly, and monthly overlaps.</t>
        </r>
      </text>
    </comment>
    <comment ref="I30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H3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D33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J33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L33" authorId="0">
      <text>
        <r>
          <rPr>
            <sz val="8"/>
            <rFont val="Tahoma"/>
            <family val="0"/>
          </rPr>
          <t>Identifies the point at which multiple time series versions are linked by ratio splicing using all annual, quarterly, and monthly overlaps.</t>
        </r>
      </text>
    </comment>
    <comment ref="B3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C3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K3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H35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M35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E3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3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D3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L38" authorId="0">
      <text>
        <r>
          <rPr>
            <sz val="8"/>
            <rFont val="Tahoma"/>
            <family val="0"/>
          </rPr>
          <t>Identifies the point at which multiple time series versions are linked by ratio splicing using all annual, quarterly, and monthly overlaps.</t>
        </r>
      </text>
    </comment>
    <comment ref="I39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K40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M40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N40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N42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C43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D43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H43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I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J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M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</commentList>
</comments>
</file>

<file path=xl/comments3.xml><?xml version="1.0" encoding="utf-8"?>
<comments xmlns="http://schemas.openxmlformats.org/spreadsheetml/2006/main">
  <authors>
    <author>estavrev</author>
  </authors>
  <commentList>
    <comment ref="D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E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J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Q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L11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D1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W1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Z1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L19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T2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L2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G29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D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F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G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L37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M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N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Q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T37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W3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J4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A5" authorId="0">
      <text>
        <r>
          <rPr>
            <sz val="8"/>
            <rFont val="Tahoma"/>
            <family val="0"/>
          </rPr>
          <t>Last Update: 3/21/2007 9:05:52 AM
By: estavrev</t>
        </r>
      </text>
    </comment>
  </commentList>
</comments>
</file>

<file path=xl/comments4.xml><?xml version="1.0" encoding="utf-8"?>
<comments xmlns="http://schemas.openxmlformats.org/spreadsheetml/2006/main">
  <authors>
    <author>estavrev</author>
  </authors>
  <commentList>
    <comment ref="G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K8" authorId="0">
      <text>
        <r>
          <rPr>
            <sz val="8"/>
            <rFont val="Tahoma"/>
            <family val="0"/>
          </rPr>
          <t>Identifies the point at which multiple time series versions are linked by ratio splicing using all annual, quarterly, and monthly overlaps.</t>
        </r>
      </text>
    </comment>
    <comment ref="C1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G1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D1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AZ2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C2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G2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I2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H31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3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C3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D3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AX3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C3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L46" authorId="0">
      <text>
        <r>
          <rPr>
            <sz val="8"/>
            <rFont val="Tahoma"/>
            <family val="0"/>
          </rPr>
          <t>Identifies observations that are estimated by economic staff.</t>
        </r>
      </text>
    </comment>
    <comment ref="E4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H4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AX4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AY4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K52" authorId="0">
      <text>
        <r>
          <rPr>
            <sz val="8"/>
            <rFont val="Tahoma"/>
            <family val="0"/>
          </rPr>
          <t>Identifies the point at which multiple time series versions are linked by ratio splicing using all annual, quarterly, and monthly overlaps.</t>
        </r>
      </text>
    </comment>
    <comment ref="BC5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D5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G5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C6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J6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L6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I6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K65" authorId="0">
      <text>
        <r>
          <rPr>
            <sz val="8"/>
            <rFont val="Tahoma"/>
            <family val="0"/>
          </rPr>
          <t>Identifies the point at which multiple time series versions are linked by ratio splicing using all annual, quarterly, and monthly overlaps.</t>
        </r>
      </text>
    </comment>
    <comment ref="BF68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BF69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BF70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BF71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L7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C7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7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C80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D80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H8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E8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J8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G9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K92" authorId="0">
      <text>
        <r>
          <rPr>
            <sz val="8"/>
            <rFont val="Tahoma"/>
            <family val="0"/>
          </rPr>
          <t>Identifies the point at which multiple time series versions are linked by ratio splicing using all annual, quarterly, and monthly overlaps.</t>
        </r>
      </text>
    </comment>
    <comment ref="BJ9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I9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F9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G9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C9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G9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D100" authorId="0">
      <text>
        <r>
          <rPr>
            <sz val="8"/>
            <rFont val="Tahoma"/>
            <family val="0"/>
          </rPr>
          <t>Identifies the point at which multiple time series versions are linked by ratio splicing using all annual, quarterly, and monthly overlaps.</t>
        </r>
      </text>
    </comment>
    <comment ref="BE100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H100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G10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D10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I10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F10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M10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I109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11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C11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J11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K112" authorId="0">
      <text>
        <r>
          <rPr>
            <sz val="8"/>
            <rFont val="Tahoma"/>
            <family val="0"/>
          </rPr>
          <t>Identifies the point at which multiple time series versions are linked by ratio splicing using all annual, quarterly, and monthly overlaps.</t>
        </r>
      </text>
    </comment>
    <comment ref="BL11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M11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G11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L11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E11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E120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H120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D120" authorId="0">
      <text>
        <r>
          <rPr>
            <sz val="8"/>
            <rFont val="Tahoma"/>
            <family val="0"/>
          </rPr>
          <t>Identifies the point at which multiple time series versions are linked by ratio splicing using all annual, quarterly, and monthly overlaps.</t>
        </r>
      </text>
    </comment>
    <comment ref="BC12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H12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J12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D12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13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H13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G13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L13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J13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K136" authorId="0">
      <text>
        <r>
          <rPr>
            <sz val="8"/>
            <rFont val="Tahoma"/>
            <family val="0"/>
          </rPr>
          <t>Identifies the point at which multiple time series versions are linked by ratio splicing using all annual, quarterly, and monthly overlaps.</t>
        </r>
      </text>
    </comment>
    <comment ref="L13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M13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I136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14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K144" authorId="0">
      <text>
        <r>
          <rPr>
            <sz val="8"/>
            <rFont val="Tahoma"/>
            <family val="0"/>
          </rPr>
          <t>Identifies the point at which multiple time series versions are linked by ratio splicing using all annual, quarterly, and monthly overlaps.</t>
        </r>
      </text>
    </comment>
    <comment ref="BC14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BK144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C14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D14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G148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H152" authorId="0">
      <text>
        <r>
          <rPr>
            <sz val="8"/>
            <rFont val="Tahoma"/>
            <family val="0"/>
          </rPr>
          <t>Identifies the point at which multiple time series versions are linked by ratio splicing using the first annual overlap.</t>
        </r>
      </text>
    </comment>
    <comment ref="E154" authorId="0">
      <text>
        <r>
          <rPr>
            <sz val="8"/>
            <rFont val="Tahoma"/>
            <family val="0"/>
          </rPr>
          <t>Indicates that data are new or have changed since previous cycle (applicable for dates printed in IFS only); does not indicate the addition of countries to IFS, but may indicate a change in magnitude or decimal.</t>
        </r>
      </text>
    </comment>
    <comment ref="A5" authorId="0">
      <text>
        <r>
          <rPr>
            <sz val="8"/>
            <rFont val="Tahoma"/>
            <family val="0"/>
          </rPr>
          <t>Last Update: 4/27/2007 10:15:11 AM
By: estavrev</t>
        </r>
      </text>
    </comment>
  </commentList>
</comments>
</file>

<file path=xl/comments5.xml><?xml version="1.0" encoding="utf-8"?>
<comments xmlns="http://schemas.openxmlformats.org/spreadsheetml/2006/main">
  <authors>
    <author>estavrev</author>
  </authors>
  <commentList>
    <comment ref="A5" authorId="0">
      <text>
        <r>
          <rPr>
            <sz val="8"/>
            <rFont val="Tahoma"/>
            <family val="0"/>
          </rPr>
          <t>Last Update: 3/26/2007 4:30:25 PM
By: estavrev</t>
        </r>
      </text>
    </comment>
  </commentList>
</comments>
</file>

<file path=xl/comments6.xml><?xml version="1.0" encoding="utf-8"?>
<comments xmlns="http://schemas.openxmlformats.org/spreadsheetml/2006/main">
  <authors>
    <author>estavrev</author>
  </authors>
  <commentList>
    <comment ref="A5" authorId="0">
      <text>
        <r>
          <rPr>
            <sz val="8"/>
            <rFont val="Tahoma"/>
            <family val="0"/>
          </rPr>
          <t>Last Update: 3/21/2007 9:48:27 AM
By: estavrev</t>
        </r>
      </text>
    </comment>
  </commentList>
</comments>
</file>

<file path=xl/comments7.xml><?xml version="1.0" encoding="utf-8"?>
<comments xmlns="http://schemas.openxmlformats.org/spreadsheetml/2006/main">
  <authors>
    <author>estavrev</author>
  </authors>
  <commentList>
    <comment ref="L8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AK8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AE8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U9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AD16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B23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AD23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L2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AD27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W48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A5" authorId="0">
      <text>
        <r>
          <rPr>
            <sz val="8"/>
            <rFont val="Tahoma"/>
            <family val="0"/>
          </rPr>
          <t>Last Update: 3/21/2007 9:50:44 AM
By: estavrev</t>
        </r>
      </text>
    </comment>
  </commentList>
</comments>
</file>

<file path=xl/comments8.xml><?xml version="1.0" encoding="utf-8"?>
<comments xmlns="http://schemas.openxmlformats.org/spreadsheetml/2006/main">
  <authors>
    <author>estavrev</author>
  </authors>
  <commentList>
    <comment ref="B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A5" authorId="0">
      <text>
        <r>
          <rPr>
            <sz val="8"/>
            <rFont val="Tahoma"/>
            <family val="0"/>
          </rPr>
          <t>Last Update: 3/21/2007 9:19:12 AM
By: estavrev</t>
        </r>
      </text>
    </comment>
    <comment ref="C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R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D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E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F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G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H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I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J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K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L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M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S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T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AI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O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  <comment ref="P22" authorId="0">
      <text>
        <r>
          <rPr>
            <sz val="8"/>
            <rFont val="Tahoma"/>
            <family val="0"/>
          </rPr>
          <t>Identifies a break in the analytical comparability of data.</t>
        </r>
      </text>
    </comment>
  </commentList>
</comments>
</file>

<file path=xl/sharedStrings.xml><?xml version="1.0" encoding="utf-8"?>
<sst xmlns="http://schemas.openxmlformats.org/spreadsheetml/2006/main" count="5482" uniqueCount="891">
  <si>
    <t>13299B.CZF...</t>
  </si>
  <si>
    <t>13499B.CZF...</t>
  </si>
  <si>
    <t>GROSS DOMESTIC PRODUCT SA</t>
  </si>
  <si>
    <t>Domestic credit per GDP</t>
  </si>
  <si>
    <t>Data_A</t>
  </si>
  <si>
    <t>In this sheet annual data are provided.</t>
  </si>
  <si>
    <t>GDP share in EA</t>
  </si>
  <si>
    <t>LY_</t>
  </si>
  <si>
    <t>DLY_</t>
  </si>
  <si>
    <t>CPI_</t>
  </si>
  <si>
    <t>PIE_</t>
  </si>
  <si>
    <t>LREER1_</t>
  </si>
  <si>
    <t>LRULC_</t>
  </si>
  <si>
    <t>LRHP_</t>
  </si>
  <si>
    <t>DRHP_</t>
  </si>
  <si>
    <t>RS_</t>
  </si>
  <si>
    <t>RR_</t>
  </si>
  <si>
    <t>GGB_</t>
  </si>
  <si>
    <t>CPI_A</t>
  </si>
  <si>
    <t>PIE_A</t>
  </si>
  <si>
    <t>GDP_A</t>
  </si>
  <si>
    <t>NGDP_A</t>
  </si>
  <si>
    <t>NGDPP_A</t>
  </si>
  <si>
    <t>W_A</t>
  </si>
  <si>
    <t>Y_P_A</t>
  </si>
  <si>
    <t>gp5_A</t>
  </si>
  <si>
    <t>yp5_A</t>
  </si>
  <si>
    <t>PPPC_A</t>
  </si>
  <si>
    <t>DC_A</t>
  </si>
  <si>
    <t>DCS_A</t>
  </si>
  <si>
    <t>log of real GDP</t>
  </si>
  <si>
    <t>change of log real GDP</t>
  </si>
  <si>
    <t>log of CPI</t>
  </si>
  <si>
    <t>inflation</t>
  </si>
  <si>
    <t>log of real exchange rate CPI deflated</t>
  </si>
  <si>
    <t>log of real exchange rate ULC deflated</t>
  </si>
  <si>
    <t>log of real house prices (from OECD data)</t>
  </si>
  <si>
    <t>change of log of real house price (from OECD data)</t>
  </si>
  <si>
    <t>nominal interest rates</t>
  </si>
  <si>
    <t>real interest rates</t>
  </si>
  <si>
    <t>government balance</t>
  </si>
  <si>
    <t>log of real house prices</t>
  </si>
  <si>
    <t>change of log real house prices</t>
  </si>
  <si>
    <t>Variable notation</t>
  </si>
  <si>
    <t>Variable definition</t>
  </si>
  <si>
    <t>nominal GDP</t>
  </si>
  <si>
    <t>Domestic credit data</t>
  </si>
  <si>
    <t xml:space="preserve">DC_ </t>
  </si>
  <si>
    <t>IFS_NGDP_A</t>
  </si>
  <si>
    <t>DC_EDSS_A</t>
  </si>
  <si>
    <t>_EA</t>
  </si>
  <si>
    <t>_AUS</t>
  </si>
  <si>
    <t>_FR</t>
  </si>
  <si>
    <t>_GER</t>
  </si>
  <si>
    <t>_ITA</t>
  </si>
  <si>
    <t>_NDL</t>
  </si>
  <si>
    <t>_PRT</t>
  </si>
  <si>
    <t>_ESP</t>
  </si>
  <si>
    <t>Country list</t>
  </si>
  <si>
    <t>DCS_</t>
  </si>
  <si>
    <t>Domestic credit stock, nominal</t>
  </si>
  <si>
    <t>Share of nominal GDP</t>
  </si>
  <si>
    <t>RPRC_EDSS_A</t>
  </si>
  <si>
    <t>DPRC__AUS</t>
  </si>
  <si>
    <t>DPRC__BEL</t>
  </si>
  <si>
    <t>DPRC__FIN</t>
  </si>
  <si>
    <t>DPRC__FRA</t>
  </si>
  <si>
    <t>DPRC__GER</t>
  </si>
  <si>
    <t>DPRC__GRE</t>
  </si>
  <si>
    <t>DPRC__IRL</t>
  </si>
  <si>
    <t>DPRC__ITA</t>
  </si>
  <si>
    <t>DPRC__LUX</t>
  </si>
  <si>
    <t>DPRC__NDL</t>
  </si>
  <si>
    <t>DPRC__PRT</t>
  </si>
  <si>
    <t>DPRC__ESP</t>
  </si>
  <si>
    <t>DPRC_</t>
  </si>
  <si>
    <t>PRC_</t>
  </si>
  <si>
    <t>real private consumption</t>
  </si>
  <si>
    <t>percent cahnge of real private consumption</t>
  </si>
  <si>
    <t>Millions</t>
  </si>
  <si>
    <t>UK</t>
  </si>
  <si>
    <t>Bulgaria</t>
  </si>
  <si>
    <t>Romania</t>
  </si>
  <si>
    <t>Hungary</t>
  </si>
  <si>
    <t>Lithuania</t>
  </si>
  <si>
    <t>Latvia</t>
  </si>
  <si>
    <t>Estonia</t>
  </si>
  <si>
    <t>Malta</t>
  </si>
  <si>
    <t>Cyprus</t>
  </si>
  <si>
    <t>Slovak Republic</t>
  </si>
  <si>
    <t>Slovenia</t>
  </si>
  <si>
    <t>Poland</t>
  </si>
  <si>
    <t>US</t>
  </si>
  <si>
    <t>GERMANY</t>
  </si>
  <si>
    <t>W134NGDP</t>
  </si>
  <si>
    <t>NGDP_GER</t>
  </si>
  <si>
    <t>12299Z..ZF...</t>
  </si>
  <si>
    <t>12499Z..ZF...</t>
  </si>
  <si>
    <t>17299Z..ZF...</t>
  </si>
  <si>
    <t>13299Z..ZF...</t>
  </si>
  <si>
    <t>13499Z..ZF...</t>
  </si>
  <si>
    <t>17499Z..ZF...</t>
  </si>
  <si>
    <t>17899Z..ZF...</t>
  </si>
  <si>
    <t>13699Z..ZF...</t>
  </si>
  <si>
    <t>13799Z..ZF...</t>
  </si>
  <si>
    <t>13899Z..ZF...</t>
  </si>
  <si>
    <t>18299Z..ZF...</t>
  </si>
  <si>
    <t>18499Z..ZF...</t>
  </si>
  <si>
    <t>12899Z..ZF...</t>
  </si>
  <si>
    <t>14499Z..ZF...</t>
  </si>
  <si>
    <t>11299Z..ZF...</t>
  </si>
  <si>
    <t xml:space="preserve">Denmark             </t>
  </si>
  <si>
    <t xml:space="preserve">United Kingdom      </t>
  </si>
  <si>
    <t>17464...ZF...</t>
  </si>
  <si>
    <t>13664...ZF...</t>
  </si>
  <si>
    <t>13864...ZF...</t>
  </si>
  <si>
    <t>18264...ZF...</t>
  </si>
  <si>
    <t>18464...ZF...</t>
  </si>
  <si>
    <t>12264...ZF...</t>
  </si>
  <si>
    <t>12464...ZF...</t>
  </si>
  <si>
    <t>12864...ZF...</t>
  </si>
  <si>
    <t>17264...ZF...</t>
  </si>
  <si>
    <t>17864...ZF...</t>
  </si>
  <si>
    <t>13764...ZF...</t>
  </si>
  <si>
    <t>14464...ZF...</t>
  </si>
  <si>
    <t>11264...ZF...</t>
  </si>
  <si>
    <t>CPI 20 TOWNS</t>
  </si>
  <si>
    <t>CPI:ALL GROUPS,62 CENTERS</t>
  </si>
  <si>
    <t>CPI: 70 LOCALITIES</t>
  </si>
  <si>
    <t>CPI: ALL COUNTRY</t>
  </si>
  <si>
    <t>CPI:URBAN AREAS</t>
  </si>
  <si>
    <t>CPI: ALL ITEMS</t>
  </si>
  <si>
    <t>CPI:ALL ITALY</t>
  </si>
  <si>
    <t>LUXEMBOURG-CONSUMER PRICES</t>
  </si>
  <si>
    <t>CPI:WAGE EARNERS,MEDIAN INC.</t>
  </si>
  <si>
    <t>CPI CONTINENTAL</t>
  </si>
  <si>
    <t>CPI: (NO SPECIFICS AVAIL.)</t>
  </si>
  <si>
    <t>CPI    URBAN&amp;RURAL AREAS</t>
  </si>
  <si>
    <t>CPI_AUS</t>
  </si>
  <si>
    <t>CPI_BEL</t>
  </si>
  <si>
    <t>CPI_FIN</t>
  </si>
  <si>
    <t>CPI_GRE</t>
  </si>
  <si>
    <t>CPI_IRL</t>
  </si>
  <si>
    <t>CPI_ITA</t>
  </si>
  <si>
    <t>CPI_LUX</t>
  </si>
  <si>
    <t>CPI_NDL</t>
  </si>
  <si>
    <t>CPI_PRT</t>
  </si>
  <si>
    <t>CPI_DNK</t>
  </si>
  <si>
    <t>CPI_SWE</t>
  </si>
  <si>
    <t>CPI_UK</t>
  </si>
  <si>
    <t>CPI_ESP</t>
  </si>
  <si>
    <t>13699BVRZF...</t>
  </si>
  <si>
    <t>13899BVRZF...</t>
  </si>
  <si>
    <t>18499BVRZF...</t>
  </si>
  <si>
    <t>11299BVRZF...</t>
  </si>
  <si>
    <t>GDP_AUS</t>
  </si>
  <si>
    <t>GDP_BEL</t>
  </si>
  <si>
    <t>GDP_FIN</t>
  </si>
  <si>
    <t>GDP_GER</t>
  </si>
  <si>
    <t>GDP_GRE</t>
  </si>
  <si>
    <t>GDP_IRL</t>
  </si>
  <si>
    <t>GDP_ITA</t>
  </si>
  <si>
    <t>GDP_LUX</t>
  </si>
  <si>
    <t>GDP_NDL</t>
  </si>
  <si>
    <t>GDP_PRT</t>
  </si>
  <si>
    <t>GDP_ESP</t>
  </si>
  <si>
    <t>GDP_DNK</t>
  </si>
  <si>
    <t>GDP_SWE</t>
  </si>
  <si>
    <t>GDP_UK</t>
  </si>
  <si>
    <t>12499BVPZF...</t>
  </si>
  <si>
    <t>17299BVPZF...</t>
  </si>
  <si>
    <t>17499BVPZF...</t>
  </si>
  <si>
    <t>17899BVPZF...</t>
  </si>
  <si>
    <t>18299BVPZF...</t>
  </si>
  <si>
    <t>12899BVPZF...</t>
  </si>
  <si>
    <t>14499BVPZF...</t>
  </si>
  <si>
    <t>13799BVPYF...</t>
  </si>
  <si>
    <t>GDP VOL (2000=100)</t>
  </si>
  <si>
    <t>W122NGDP_R</t>
  </si>
  <si>
    <t>Gross domestic product, constant prices</t>
  </si>
  <si>
    <t>W182NGDP_R</t>
  </si>
  <si>
    <t>W178NGDP_R</t>
  </si>
  <si>
    <t>W174NGDP_R</t>
  </si>
  <si>
    <t>W124NGDP_R</t>
  </si>
  <si>
    <t>W172NGDP_R</t>
  </si>
  <si>
    <t>W132NGDP_R</t>
  </si>
  <si>
    <t>W134NGDP_R</t>
  </si>
  <si>
    <t>W136NGDP_R</t>
  </si>
  <si>
    <t>W138NGDP_R</t>
  </si>
  <si>
    <t>W184NGDP_R</t>
  </si>
  <si>
    <t>W137NGDP_R</t>
  </si>
  <si>
    <t>POPULATION</t>
  </si>
  <si>
    <t>GDP_Cap_EU</t>
  </si>
  <si>
    <t>GDP_Cap_EA</t>
  </si>
  <si>
    <t>9440UVGD</t>
  </si>
  <si>
    <t>9410UVGD</t>
  </si>
  <si>
    <t>9460UVGD</t>
  </si>
  <si>
    <t>1810UVGD</t>
  </si>
  <si>
    <t>9640UVGD</t>
  </si>
  <si>
    <t>9680UVGD</t>
  </si>
  <si>
    <t>9360UVGD</t>
  </si>
  <si>
    <t>9610UVGD</t>
  </si>
  <si>
    <t>9180UVGD</t>
  </si>
  <si>
    <t>4230UVGD</t>
  </si>
  <si>
    <t>Y_P_AUS</t>
  </si>
  <si>
    <t>Y_P_BEL</t>
  </si>
  <si>
    <t>Y_P_DNK</t>
  </si>
  <si>
    <t>Y_P_Ger</t>
  </si>
  <si>
    <t>Y_P_GRE</t>
  </si>
  <si>
    <t>Y_P_IRL</t>
  </si>
  <si>
    <t>Y_P_ITA</t>
  </si>
  <si>
    <t>Y_P_LUX</t>
  </si>
  <si>
    <t>Y_P_NDL</t>
  </si>
  <si>
    <t>Y_P_PRT</t>
  </si>
  <si>
    <t>Y_P_ESP</t>
  </si>
  <si>
    <t>Y_P_SWE</t>
  </si>
  <si>
    <t>Y_P_UK</t>
  </si>
  <si>
    <t>GDP_EA</t>
  </si>
  <si>
    <t>NGDP_AUS</t>
  </si>
  <si>
    <t>NGDP_BEL</t>
  </si>
  <si>
    <t>NGDP_FIN</t>
  </si>
  <si>
    <t>NGDP_GRE</t>
  </si>
  <si>
    <t>NGDP_IRL</t>
  </si>
  <si>
    <t>NGDP_ITA</t>
  </si>
  <si>
    <t>NGDP_LUX</t>
  </si>
  <si>
    <t>NGDP_NDL</t>
  </si>
  <si>
    <t>NGDP_PRT</t>
  </si>
  <si>
    <t>NGDP_ESP</t>
  </si>
  <si>
    <t>NGDP_EA</t>
  </si>
  <si>
    <t>W124NGDP</t>
  </si>
  <si>
    <t>W122NGDP</t>
  </si>
  <si>
    <t>W172NGDP</t>
  </si>
  <si>
    <t>W174NGDP</t>
  </si>
  <si>
    <t>W178NGDP</t>
  </si>
  <si>
    <t>W136NGDP</t>
  </si>
  <si>
    <t>W137NGDP</t>
  </si>
  <si>
    <t>W138NGDP</t>
  </si>
  <si>
    <t>W182NGDP</t>
  </si>
  <si>
    <t>W184NGDP</t>
  </si>
  <si>
    <t>gp5_AUS</t>
  </si>
  <si>
    <t>gp5_BEL</t>
  </si>
  <si>
    <t>gp5_Ger</t>
  </si>
  <si>
    <t>gp5_GRE</t>
  </si>
  <si>
    <t>gp5_IRL</t>
  </si>
  <si>
    <t>gp5_ITA</t>
  </si>
  <si>
    <t>gp5_LUX</t>
  </si>
  <si>
    <t>gp5_NDL</t>
  </si>
  <si>
    <t>gp5_PRT</t>
  </si>
  <si>
    <t>gp5_ESP</t>
  </si>
  <si>
    <t>yp5_AUS</t>
  </si>
  <si>
    <t>yp5_BEL</t>
  </si>
  <si>
    <t>yp5_Ger</t>
  </si>
  <si>
    <t>yp5_GRE</t>
  </si>
  <si>
    <t>yp5_IRL</t>
  </si>
  <si>
    <t>yp5_ITA</t>
  </si>
  <si>
    <t>yp5_LUX</t>
  </si>
  <si>
    <t>yp5_NDL</t>
  </si>
  <si>
    <t>yp5_PRT</t>
  </si>
  <si>
    <t>yp5_ESP</t>
  </si>
  <si>
    <t>yp5_FIN</t>
  </si>
  <si>
    <t>Y_P_FIN</t>
  </si>
  <si>
    <t>gp5_FIN</t>
  </si>
  <si>
    <t>STDEV_EA_GDP</t>
  </si>
  <si>
    <t>Stdev (90-06)</t>
  </si>
  <si>
    <t>Cumulative 99-2006</t>
  </si>
  <si>
    <t>PPP Price level 1998</t>
  </si>
  <si>
    <t>BEL</t>
  </si>
  <si>
    <t>GER</t>
  </si>
  <si>
    <t>IRL</t>
  </si>
  <si>
    <t>GRE</t>
  </si>
  <si>
    <t>ESP</t>
  </si>
  <si>
    <t>FRA</t>
  </si>
  <si>
    <t>ITA</t>
  </si>
  <si>
    <t>LUX</t>
  </si>
  <si>
    <t>NDL</t>
  </si>
  <si>
    <t>AUS</t>
  </si>
  <si>
    <t>PRT</t>
  </si>
  <si>
    <t>FIN</t>
  </si>
  <si>
    <t>1998-2006</t>
  </si>
  <si>
    <t>1996-2006</t>
  </si>
  <si>
    <t>W_AUS</t>
  </si>
  <si>
    <t>W_BEL</t>
  </si>
  <si>
    <t>W_FIN</t>
  </si>
  <si>
    <t>W_GER</t>
  </si>
  <si>
    <t>W_GRE</t>
  </si>
  <si>
    <t>W_IRL</t>
  </si>
  <si>
    <t>W_ITA</t>
  </si>
  <si>
    <t>W_LUX</t>
  </si>
  <si>
    <t>W_NDL</t>
  </si>
  <si>
    <t>W_PRT</t>
  </si>
  <si>
    <t>W_ESP</t>
  </si>
  <si>
    <t>Var EMU12-EMU</t>
  </si>
  <si>
    <t>Var EMU12</t>
  </si>
  <si>
    <t>DNK</t>
  </si>
  <si>
    <t>SWE</t>
  </si>
  <si>
    <t>cumul 96-06</t>
  </si>
  <si>
    <t>PIE_ESP</t>
  </si>
  <si>
    <t>PIE_ITA</t>
  </si>
  <si>
    <t>PIE_PRT</t>
  </si>
  <si>
    <t>COMBINED WITH OECD DATA</t>
  </si>
  <si>
    <t>NGDPP_AUS</t>
  </si>
  <si>
    <t>NGDPP_BEL</t>
  </si>
  <si>
    <t>NGDPP_FIN</t>
  </si>
  <si>
    <t>NGDPP_GER</t>
  </si>
  <si>
    <t>NGDPP_GRE</t>
  </si>
  <si>
    <t>NGDPP_IRL</t>
  </si>
  <si>
    <t>NGDPP_ITA</t>
  </si>
  <si>
    <t>NGDPP_LUX</t>
  </si>
  <si>
    <t>NGDPP_NDL</t>
  </si>
  <si>
    <t>NGDPP_PRT</t>
  </si>
  <si>
    <t>NGDPP_ESP</t>
  </si>
  <si>
    <t>PIE_AUS</t>
  </si>
  <si>
    <t>PIE_NDL</t>
  </si>
  <si>
    <t xml:space="preserve"> </t>
  </si>
  <si>
    <t>EA_GDP</t>
  </si>
  <si>
    <t>W163NGDP_R</t>
  </si>
  <si>
    <t>EAS_GDP</t>
  </si>
  <si>
    <t>EA_CPI</t>
  </si>
  <si>
    <t>EU25</t>
  </si>
  <si>
    <t>EU15</t>
  </si>
  <si>
    <t>JAP</t>
  </si>
  <si>
    <t>EU15_CPI</t>
  </si>
  <si>
    <t>W_EA</t>
  </si>
  <si>
    <t>EU3_CPI</t>
  </si>
  <si>
    <t>W_EU3</t>
  </si>
  <si>
    <t>PIE_BEL</t>
  </si>
  <si>
    <t>PIE_FIN</t>
  </si>
  <si>
    <t>PIE_GRE</t>
  </si>
  <si>
    <t>PIE_IRL</t>
  </si>
  <si>
    <t>PIE_LUX</t>
  </si>
  <si>
    <t>EA_PIE</t>
  </si>
  <si>
    <t>EU3_PIE</t>
  </si>
  <si>
    <t>EU15_PIE</t>
  </si>
  <si>
    <t>EA_PPPC</t>
  </si>
  <si>
    <t>PPPC_AUS</t>
  </si>
  <si>
    <t>PPPC_BEL</t>
  </si>
  <si>
    <t>PPPC_FIN</t>
  </si>
  <si>
    <t>PPPC_GER</t>
  </si>
  <si>
    <t>PPPC_GRE</t>
  </si>
  <si>
    <t>PPPC_IRL</t>
  </si>
  <si>
    <t>PPPC_ITA</t>
  </si>
  <si>
    <t>PPPC_LUX</t>
  </si>
  <si>
    <t>PPPC_NDL</t>
  </si>
  <si>
    <t>PPPC_PRT</t>
  </si>
  <si>
    <t>PPPC_ESP</t>
  </si>
  <si>
    <t>1999-2006</t>
  </si>
  <si>
    <t>Price level deviation</t>
  </si>
  <si>
    <t>Inflation</t>
  </si>
  <si>
    <t>Price level dev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</si>
  <si>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</si>
  <si>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</si>
  <si>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</si>
  <si>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</si>
  <si>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</si>
  <si>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</si>
  <si>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</si>
  <si>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</si>
  <si>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</si>
  <si>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</si>
  <si>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</si>
  <si>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</si>
  <si>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</si>
  <si>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</si>
  <si>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</si>
  <si>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</si>
  <si>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</si>
  <si>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</si>
  <si>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</si>
  <si>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</si>
  <si>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</si>
  <si>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</si>
  <si>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</si>
  <si>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</si>
  <si>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</si>
  <si>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</si>
  <si>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</si>
  <si>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</si>
  <si>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</si>
  <si>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</si>
  <si>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</si>
  <si>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</si>
  <si>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</si>
  <si>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</si>
  <si>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</si>
  <si>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</si>
  <si>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</si>
  <si>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</si>
  <si>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</si>
  <si>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</si>
  <si>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</si>
  <si>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</si>
  <si>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</si>
  <si>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</si>
  <si>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</si>
  <si>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</si>
  <si>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</si>
  <si>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</si>
  <si>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</si>
  <si>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</si>
  <si>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</si>
  <si>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</si>
  <si>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</si>
  <si>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</si>
  <si>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</si>
  <si>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</si>
  <si>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</si>
  <si>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</si>
  <si>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</si>
  <si>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</si>
  <si>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</si>
  <si>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</si>
  <si>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</si>
  <si>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</si>
  <si>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</si>
  <si>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</si>
  <si>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</si>
  <si>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</si>
  <si>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</si>
  <si>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</si>
  <si>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</si>
  <si>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</si>
  <si>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</si>
  <si>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</si>
  <si>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</si>
  <si>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</si>
  <si>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</si>
  <si>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</si>
  <si>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</si>
  <si>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</si>
  <si>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</si>
  <si>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</si>
  <si>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</si>
  <si>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</si>
  <si>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</si>
  <si>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</si>
  <si>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</si>
  <si>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</si>
  <si>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</si>
  <si>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</si>
  <si>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</si>
  <si>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</si>
  <si>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</si>
  <si>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</si>
  <si>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</si>
  <si>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</si>
  <si>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</si>
  <si>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</si>
  <si>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</si>
  <si>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</si>
  <si>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</si>
  <si>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</si>
  <si>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</si>
  <si>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</si>
  <si>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</si>
  <si>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</si>
  <si>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</si>
  <si>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</si>
  <si>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</si>
  <si>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</si>
  <si>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</si>
  <si>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</si>
  <si>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</si>
  <si>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</si>
  <si>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</si>
  <si>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</si>
  <si>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</si>
  <si>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</si>
  <si>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</si>
  <si>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</si>
  <si>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</si>
  <si>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</si>
  <si>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</si>
  <si>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</si>
  <si>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</si>
  <si>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</si>
  <si>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</si>
  <si>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</si>
  <si>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</si>
  <si>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</si>
  <si>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</si>
  <si>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</si>
  <si>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</si>
  <si>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</si>
  <si>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</si>
  <si>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</si>
  <si>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</si>
  <si>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</si>
  <si>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</si>
  <si>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</si>
  <si>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</si>
  <si>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</si>
  <si>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Units</t>
  </si>
  <si>
    <t>Scale</t>
  </si>
  <si>
    <t>Country</t>
  </si>
  <si>
    <t>Database</t>
  </si>
  <si>
    <t>Series_Code</t>
  </si>
  <si>
    <t>None</t>
  </si>
  <si>
    <t>n.a.</t>
  </si>
  <si>
    <t>Germany</t>
  </si>
  <si>
    <t>France</t>
  </si>
  <si>
    <t>Descriptor</t>
  </si>
  <si>
    <t>IFTSTSUB</t>
  </si>
  <si>
    <t>WEO</t>
  </si>
  <si>
    <t>Billions</t>
  </si>
  <si>
    <t>National Currency</t>
  </si>
  <si>
    <t>Index Number</t>
  </si>
  <si>
    <t>13299BVRZF...</t>
  </si>
  <si>
    <t>13499BVRZF...</t>
  </si>
  <si>
    <t>13264...ZF...</t>
  </si>
  <si>
    <t>13464...ZF...</t>
  </si>
  <si>
    <t>GDP VOL. (1995=100)</t>
  </si>
  <si>
    <t>GDP VOL. (2000=100)</t>
  </si>
  <si>
    <t>CPI: 108 CITIES</t>
  </si>
  <si>
    <t>CPI Unified Germany</t>
  </si>
  <si>
    <t>2006Q3</t>
  </si>
  <si>
    <t>2006Q4</t>
  </si>
  <si>
    <t>CPI_GER</t>
  </si>
  <si>
    <t>PIE_GER</t>
  </si>
  <si>
    <t>1970Q1</t>
  </si>
  <si>
    <t>1970Q2</t>
  </si>
  <si>
    <t>1970Q3</t>
  </si>
  <si>
    <t>1970Q4</t>
  </si>
  <si>
    <t>United States</t>
  </si>
  <si>
    <t>W132NGDP</t>
  </si>
  <si>
    <t>Gross domestic product, current prices</t>
  </si>
  <si>
    <t>1970A1</t>
  </si>
  <si>
    <t>1971A1</t>
  </si>
  <si>
    <t>1972A1</t>
  </si>
  <si>
    <t>1973A1</t>
  </si>
  <si>
    <t>1974A1</t>
  </si>
  <si>
    <t>1975A1</t>
  </si>
  <si>
    <t>1976A1</t>
  </si>
  <si>
    <t>1977A1</t>
  </si>
  <si>
    <t>1978A1</t>
  </si>
  <si>
    <t>1979A1</t>
  </si>
  <si>
    <t>1980A1</t>
  </si>
  <si>
    <t>1981A1</t>
  </si>
  <si>
    <t>1982A1</t>
  </si>
  <si>
    <t>1983A1</t>
  </si>
  <si>
    <t>1984A1</t>
  </si>
  <si>
    <t>1985A1</t>
  </si>
  <si>
    <t>1986A1</t>
  </si>
  <si>
    <t>1987A1</t>
  </si>
  <si>
    <t>1988A1</t>
  </si>
  <si>
    <t>1989A1</t>
  </si>
  <si>
    <t>1990A1</t>
  </si>
  <si>
    <t>1991A1</t>
  </si>
  <si>
    <t>1992A1</t>
  </si>
  <si>
    <t>1993A1</t>
  </si>
  <si>
    <t>1994A1</t>
  </si>
  <si>
    <t>1995A1</t>
  </si>
  <si>
    <t>1996A1</t>
  </si>
  <si>
    <t>1997A1</t>
  </si>
  <si>
    <t>1998A1</t>
  </si>
  <si>
    <t>1999A1</t>
  </si>
  <si>
    <t>2000A1</t>
  </si>
  <si>
    <t>2001A1</t>
  </si>
  <si>
    <t>2002A1</t>
  </si>
  <si>
    <t>2003A1</t>
  </si>
  <si>
    <t>2004A1</t>
  </si>
  <si>
    <t>2005A1</t>
  </si>
  <si>
    <t>2006A1</t>
  </si>
  <si>
    <t>Austria</t>
  </si>
  <si>
    <t>Belgium</t>
  </si>
  <si>
    <t>Denmark</t>
  </si>
  <si>
    <t>Finland</t>
  </si>
  <si>
    <t>Germany (United, After 1991)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</si>
  <si>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</si>
  <si>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</si>
  <si>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</si>
  <si>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</si>
  <si>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</si>
  <si>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</si>
  <si>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</si>
  <si>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</si>
  <si>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</si>
  <si>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West Germany</t>
  </si>
  <si>
    <t>EU</t>
  </si>
  <si>
    <t>Euro area</t>
  </si>
  <si>
    <t>AMECO</t>
  </si>
  <si>
    <t>1220UVGD</t>
  </si>
  <si>
    <t>1240UVGD</t>
  </si>
  <si>
    <t>1280UVGD</t>
  </si>
  <si>
    <t>1720UVGD</t>
  </si>
  <si>
    <t>1320UVGD</t>
  </si>
  <si>
    <t>1330UVGD</t>
  </si>
  <si>
    <t>1740UVGD</t>
  </si>
  <si>
    <t>1780UVGD</t>
  </si>
  <si>
    <t>1360UVGD</t>
  </si>
  <si>
    <t>1370UVGD</t>
  </si>
  <si>
    <t>1380UVGD</t>
  </si>
  <si>
    <t>1820UVGD</t>
  </si>
  <si>
    <t>1840UVGD</t>
  </si>
  <si>
    <t>1440UVGD</t>
  </si>
  <si>
    <t>1120UVGD</t>
  </si>
  <si>
    <t>1110UVGD</t>
  </si>
  <si>
    <t>1310UVGD</t>
  </si>
  <si>
    <t>Gross domestic product at current market prices , PPS</t>
  </si>
  <si>
    <t>1960A1</t>
  </si>
  <si>
    <t>1961A1</t>
  </si>
  <si>
    <t>1962A1</t>
  </si>
  <si>
    <t>1963A1</t>
  </si>
  <si>
    <t>1964A1</t>
  </si>
  <si>
    <t>1965A1</t>
  </si>
  <si>
    <t>1966A1</t>
  </si>
  <si>
    <t>1967A1</t>
  </si>
  <si>
    <t>1968A1</t>
  </si>
  <si>
    <t>1969A1</t>
  </si>
  <si>
    <t>9350UVGD</t>
  </si>
  <si>
    <t>Czech Republic</t>
  </si>
  <si>
    <t>9390UVGD</t>
  </si>
  <si>
    <t>Purchasing power parities (PPP) and comparative price level indices for the ESA95 aggregates</t>
  </si>
  <si>
    <t>Last update: Fri Jan 26 17:33:43 MET 2007</t>
  </si>
  <si>
    <t>indic_na</t>
  </si>
  <si>
    <r>
      <t>pli_15</t>
    </r>
    <r>
      <rPr>
        <b/>
        <sz val="8"/>
        <color indexed="8"/>
        <rFont val="Arial"/>
        <family val="2"/>
      </rPr>
      <t> Comparative price level indices (EU15=100)</t>
    </r>
  </si>
  <si>
    <t>aggreg95</t>
  </si>
  <si>
    <r>
      <t>00</t>
    </r>
    <r>
      <rPr>
        <b/>
        <sz val="8"/>
        <color indexed="8"/>
        <rFont val="Arial"/>
        <family val="2"/>
      </rPr>
      <t> Gross Domestic Product</t>
    </r>
  </si>
  <si>
    <t>&lt;&gt;</t>
  </si>
  <si>
    <t>time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</si>
  <si>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</si>
  <si>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</si>
  <si>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</si>
  <si>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</si>
  <si>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</si>
  <si>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</si>
  <si>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</si>
  <si>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</si>
  <si>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</si>
  <si>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</si>
  <si>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</si>
  <si>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geo</t>
  </si>
  <si>
    <r>
      <t>eu25</t>
    </r>
    <r>
      <rPr>
        <b/>
        <sz val="8"/>
        <color indexed="8"/>
        <rFont val="Arial"/>
        <family val="2"/>
      </rPr>
      <t> European Union (25 countries)</t>
    </r>
  </si>
  <si>
    <t>:</t>
  </si>
  <si>
    <r>
      <t>eu15</t>
    </r>
    <r>
      <rPr>
        <b/>
        <sz val="8"/>
        <color indexed="8"/>
        <rFont val="Arial"/>
        <family val="2"/>
      </rPr>
      <t> European Union (15 countries)</t>
    </r>
  </si>
  <si>
    <r>
      <t>ea12</t>
    </r>
    <r>
      <rPr>
        <b/>
        <sz val="8"/>
        <color indexed="8"/>
        <rFont val="Arial"/>
        <family val="2"/>
      </rPr>
      <t> Euro area (BE, DE, IE, GR, ES, FR, IT, LU, NL, AT, PT, FI)</t>
    </r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</si>
  <si>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</si>
  <si>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</si>
  <si>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</si>
  <si>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</si>
  <si>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> Germany (including ex-GDR from 1991)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</si>
  <si>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</si>
  <si>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</si>
  <si>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</si>
  <si>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</si>
  <si>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</si>
  <si>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</si>
  <si>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</si>
  <si>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</si>
  <si>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</si>
  <si>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> Luxembourg (Grand-Duché)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</si>
  <si>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</si>
  <si>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</si>
  <si>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</si>
  <si>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</si>
  <si>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</si>
  <si>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</si>
  <si>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</si>
  <si>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</si>
  <si>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</si>
  <si>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</si>
  <si>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</si>
  <si>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</si>
  <si>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hr</t>
    </r>
    <r>
      <rPr>
        <b/>
        <sz val="8"/>
        <color indexed="8"/>
        <rFont val="Arial"/>
        <family val="2"/>
      </rPr>
      <t> Croatia</t>
    </r>
  </si>
  <si>
    <r>
      <t>mk</t>
    </r>
    <r>
      <rPr>
        <b/>
        <sz val="8"/>
        <color indexed="8"/>
        <rFont val="Arial"/>
        <family val="2"/>
      </rPr>
      <t> Macedonia, the former Yugoslav Republic of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</si>
  <si>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</si>
  <si>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</si>
  <si>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</si>
  <si>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ch</t>
    </r>
    <r>
      <rPr>
        <b/>
        <sz val="8"/>
        <color indexed="8"/>
        <rFont val="Arial"/>
        <family val="2"/>
      </rPr>
      <t> Switzerland</t>
    </r>
  </si>
  <si>
    <r>
      <t>us</t>
    </r>
    <r>
      <rPr>
        <b/>
        <sz val="8"/>
        <color indexed="8"/>
        <rFont val="Arial"/>
        <family val="2"/>
      </rPr>
      <t> United States</t>
    </r>
  </si>
  <si>
    <r>
      <t>jp</t>
    </r>
    <r>
      <rPr>
        <b/>
        <sz val="8"/>
        <color indexed="8"/>
        <rFont val="Arial"/>
        <family val="2"/>
      </rPr>
      <t> Japan</t>
    </r>
  </si>
  <si>
    <t>b</t>
  </si>
  <si>
    <t>Break in series</t>
  </si>
  <si>
    <t>s</t>
  </si>
  <si>
    <t>Eurostat estimate</t>
  </si>
  <si>
    <t>Date of extraction: Sat, 24 Feb 07 09:34:53</t>
  </si>
  <si>
    <r>
      <t>a010101</t>
    </r>
    <r>
      <rPr>
        <b/>
        <sz val="8"/>
        <color indexed="8"/>
        <rFont val="Arial"/>
        <family val="2"/>
      </rPr>
      <t> Food</t>
    </r>
  </si>
  <si>
    <r>
      <t>a04</t>
    </r>
    <r>
      <rPr>
        <b/>
        <sz val="8"/>
        <color indexed="8"/>
        <rFont val="Arial"/>
        <family val="2"/>
      </rPr>
      <t> Actual collective consumption</t>
    </r>
  </si>
  <si>
    <r>
      <t>a05</t>
    </r>
    <r>
      <rPr>
        <b/>
        <sz val="8"/>
        <color indexed="8"/>
        <rFont val="Arial"/>
        <family val="2"/>
      </rPr>
      <t> Gross fixed capital formation</t>
    </r>
  </si>
  <si>
    <r>
      <t>a0501</t>
    </r>
    <r>
      <rPr>
        <b/>
        <sz val="8"/>
        <color indexed="8"/>
        <rFont val="Arial"/>
        <family val="2"/>
      </rPr>
      <t> Machinery and equipment</t>
    </r>
  </si>
  <si>
    <r>
      <t>a0502</t>
    </r>
    <r>
      <rPr>
        <b/>
        <sz val="8"/>
        <color indexed="8"/>
        <rFont val="Arial"/>
        <family val="2"/>
      </rPr>
      <t> Construction</t>
    </r>
  </si>
  <si>
    <r>
      <t>e011</t>
    </r>
    <r>
      <rPr>
        <b/>
        <sz val="8"/>
        <color indexed="8"/>
        <rFont val="Arial"/>
        <family val="2"/>
      </rPr>
      <t> Household final consumption expenditure</t>
    </r>
  </si>
  <si>
    <r>
      <t>p01</t>
    </r>
    <r>
      <rPr>
        <b/>
        <sz val="8"/>
        <color indexed="8"/>
        <rFont val="Arial"/>
        <family val="2"/>
      </rPr>
      <t> Total goods</t>
    </r>
  </si>
  <si>
    <r>
      <t>p02</t>
    </r>
    <r>
      <rPr>
        <b/>
        <sz val="8"/>
        <color indexed="8"/>
        <rFont val="Arial"/>
        <family val="2"/>
      </rPr>
      <t> Total services</t>
    </r>
  </si>
  <si>
    <t>p</t>
  </si>
  <si>
    <t>Provisional value</t>
  </si>
  <si>
    <t>W128NGDP</t>
  </si>
  <si>
    <t>W144NGDP</t>
  </si>
  <si>
    <t>W112NGDP</t>
  </si>
  <si>
    <t>NGDP_DNK</t>
  </si>
  <si>
    <t>NGDP_SWE</t>
  </si>
  <si>
    <t>NGDP_UK</t>
  </si>
  <si>
    <t>W_DNK</t>
  </si>
  <si>
    <t>W_SWE</t>
  </si>
  <si>
    <t>W_UK</t>
  </si>
  <si>
    <t>CPI_EDSS_A</t>
  </si>
  <si>
    <t>Annual CPI data from IMF International Financial Statistics (IFS)</t>
  </si>
  <si>
    <t>Sheet name</t>
  </si>
  <si>
    <t>Explanation</t>
  </si>
  <si>
    <t>GDP_EDSS_A</t>
  </si>
  <si>
    <t>Annual real GDP data from IMF IFS</t>
  </si>
  <si>
    <t>CPI_GDP_Q</t>
  </si>
  <si>
    <t>Quarterly CPI and real GDP data from IMF IFS and WEO databases correspondingly</t>
  </si>
  <si>
    <t>NGDP_EDSS_A</t>
  </si>
  <si>
    <t>GDP_PPP_A</t>
  </si>
  <si>
    <t>Pop_A</t>
  </si>
  <si>
    <t>GDP_Cap_A</t>
  </si>
  <si>
    <t>EurostatPriceL</t>
  </si>
  <si>
    <t>PriceLcalc</t>
  </si>
  <si>
    <t>Population data from IMF WEO</t>
  </si>
  <si>
    <t>Annual GDP in Purchasing Power, from EC AMECO database</t>
  </si>
  <si>
    <t>Annual per capita GDP in PPP, calculated using GDP in PPP and population data</t>
  </si>
  <si>
    <t>Price level from Eurostat</t>
  </si>
  <si>
    <t>Annual nominal GDP data from IMF WEO</t>
  </si>
  <si>
    <t xml:space="preserve">Price level calculated using the data from Eurostat and annual CPI from IMF IFS </t>
  </si>
  <si>
    <t>AUSTRIA</t>
  </si>
  <si>
    <t>FRANCE</t>
  </si>
  <si>
    <t>ITALY</t>
  </si>
  <si>
    <t>NEDERLANDS</t>
  </si>
  <si>
    <t>PORTUGAL</t>
  </si>
  <si>
    <t>SPAIN</t>
  </si>
  <si>
    <t>OECD</t>
  </si>
  <si>
    <t>LY_EA</t>
  </si>
  <si>
    <t>PIE_EA</t>
  </si>
  <si>
    <t>LY_AUS</t>
  </si>
  <si>
    <t>DLY_AUS</t>
  </si>
  <si>
    <t>LREER1_AUS</t>
  </si>
  <si>
    <t>LRULC_AUS</t>
  </si>
  <si>
    <t>LRHP_AUS</t>
  </si>
  <si>
    <t>DRHP_AUS</t>
  </si>
  <si>
    <t>RS_AUS</t>
  </si>
  <si>
    <t>RR_AUS</t>
  </si>
  <si>
    <t>GGB_AUS</t>
  </si>
  <si>
    <t>LY_GER</t>
  </si>
  <si>
    <t>DLY_GER</t>
  </si>
  <si>
    <t>LREER1_GER</t>
  </si>
  <si>
    <t>LRULC_GER</t>
  </si>
  <si>
    <t>LRHP_GER</t>
  </si>
  <si>
    <t>DRHP_GER</t>
  </si>
  <si>
    <t>RS_GER</t>
  </si>
  <si>
    <t>RR_GER</t>
  </si>
  <si>
    <t>GGB_GER</t>
  </si>
  <si>
    <t>LY_ITA</t>
  </si>
  <si>
    <t>DLY_ITA</t>
  </si>
  <si>
    <t>LREER1_ITA</t>
  </si>
  <si>
    <t>LRULC_ITA</t>
  </si>
  <si>
    <t>LRHP_ITA</t>
  </si>
  <si>
    <t>DRHP_ITA</t>
  </si>
  <si>
    <t>RS_ITA</t>
  </si>
  <si>
    <t>RR_ITA</t>
  </si>
  <si>
    <t>GGB_ITA</t>
  </si>
  <si>
    <t>LY_NDL</t>
  </si>
  <si>
    <t>DLY_NDL</t>
  </si>
  <si>
    <t>LREER1_NDL</t>
  </si>
  <si>
    <t>LRULC_NDL</t>
  </si>
  <si>
    <t>LRHP_NDL</t>
  </si>
  <si>
    <t>DRHP_NDL</t>
  </si>
  <si>
    <t>RS_NDL</t>
  </si>
  <si>
    <t>RR_NDL</t>
  </si>
  <si>
    <t>GGB_NDL</t>
  </si>
  <si>
    <t>LY_PRT</t>
  </si>
  <si>
    <t>DLY_PRT</t>
  </si>
  <si>
    <t>LREER1_PRT</t>
  </si>
  <si>
    <t>LRULC_PRT</t>
  </si>
  <si>
    <t>RHP_PRT</t>
  </si>
  <si>
    <t>LRHP_PRT</t>
  </si>
  <si>
    <t>DLRHP_PRT</t>
  </si>
  <si>
    <t>RHP__PRT</t>
  </si>
  <si>
    <t>DRHP_PRT</t>
  </si>
  <si>
    <t>RS_PRT</t>
  </si>
  <si>
    <t>RR_PRT</t>
  </si>
  <si>
    <t>GGB_PRT</t>
  </si>
  <si>
    <t>LY_ESP_A</t>
  </si>
  <si>
    <t>LY_ESP</t>
  </si>
  <si>
    <t>DLY_ESP</t>
  </si>
  <si>
    <t>LREER1_ESP</t>
  </si>
  <si>
    <t>LRULC_ESP</t>
  </si>
  <si>
    <t>LRHP_ESP</t>
  </si>
  <si>
    <t>DRHP_ESP</t>
  </si>
  <si>
    <t>RS_ESP</t>
  </si>
  <si>
    <t>RR_ESP</t>
  </si>
  <si>
    <t>GGB_ESP</t>
  </si>
  <si>
    <t>RSF</t>
  </si>
  <si>
    <t>PIE_F</t>
  </si>
  <si>
    <t>RRF</t>
  </si>
  <si>
    <t>GAP_ML_EA</t>
  </si>
  <si>
    <t>GAP_HP_EA</t>
  </si>
  <si>
    <t>Cosin</t>
  </si>
  <si>
    <t>Real IR decline 99-06</t>
  </si>
  <si>
    <t>Real IR decline 96-06</t>
  </si>
  <si>
    <t>AV.</t>
  </si>
  <si>
    <t>VAR</t>
  </si>
  <si>
    <t>VAR/AV.</t>
  </si>
  <si>
    <t>13232...ZF...</t>
  </si>
  <si>
    <t>13232..UZW...</t>
  </si>
  <si>
    <t>13432...ZF...</t>
  </si>
  <si>
    <t>13432..UZW...</t>
  </si>
  <si>
    <t>DOMESTIC CREDIT</t>
  </si>
  <si>
    <t>Luxemburg</t>
  </si>
  <si>
    <t>W122NCP_R</t>
  </si>
  <si>
    <t>W124NCP_R</t>
  </si>
  <si>
    <t>W172NCP_R</t>
  </si>
  <si>
    <t>W132NCP_R</t>
  </si>
  <si>
    <t>W134NCP_R</t>
  </si>
  <si>
    <t>W174NCP_R</t>
  </si>
  <si>
    <t>W178NCP_R</t>
  </si>
  <si>
    <t>W136NCP_R</t>
  </si>
  <si>
    <t>W137NCP_R</t>
  </si>
  <si>
    <t>W138NCP_R</t>
  </si>
  <si>
    <t>W182NCP_R</t>
  </si>
  <si>
    <t>W184NCP_R</t>
  </si>
  <si>
    <t>PRC_AUS</t>
  </si>
  <si>
    <t>PRC_BEL</t>
  </si>
  <si>
    <t>PRC_FIN</t>
  </si>
  <si>
    <t>PRC_FRA</t>
  </si>
  <si>
    <t>PRC_GER</t>
  </si>
  <si>
    <t>PRC_GRE</t>
  </si>
  <si>
    <t>PRC_IRL</t>
  </si>
  <si>
    <t>PRC_ITA</t>
  </si>
  <si>
    <t>PRC_LUX</t>
  </si>
  <si>
    <t>PRC_NDL</t>
  </si>
  <si>
    <t>PRC_PRT</t>
  </si>
  <si>
    <t>PRC_ESP</t>
  </si>
  <si>
    <t>PRC_EA</t>
  </si>
  <si>
    <t>Private consumption expenditure, constant prices</t>
  </si>
  <si>
    <t>STDEV_EA_PRC</t>
  </si>
  <si>
    <t>SDEV_PRC/STDEV_GDP</t>
  </si>
  <si>
    <t>StdevPRC</t>
  </si>
  <si>
    <t>StdevGDP</t>
  </si>
  <si>
    <t>min</t>
  </si>
  <si>
    <t>max</t>
  </si>
  <si>
    <t>PRC</t>
  </si>
  <si>
    <t>Euro area GDP</t>
  </si>
  <si>
    <t>DC_AUS</t>
  </si>
  <si>
    <t>DC_BEL</t>
  </si>
  <si>
    <t>DC_FIN</t>
  </si>
  <si>
    <t>DC_GER</t>
  </si>
  <si>
    <t>DC_GRE</t>
  </si>
  <si>
    <t>DC_IRL</t>
  </si>
  <si>
    <t>DC_ITA</t>
  </si>
  <si>
    <t>DC_LUX</t>
  </si>
  <si>
    <t>DC_NDL</t>
  </si>
  <si>
    <t>DC_PRT</t>
  </si>
  <si>
    <t>DC_ESP</t>
  </si>
  <si>
    <t>DC_EA</t>
  </si>
  <si>
    <t>DC_DNK</t>
  </si>
  <si>
    <t>DC_SWE</t>
  </si>
  <si>
    <t>DC_UK</t>
  </si>
  <si>
    <t>12232...ZF...</t>
  </si>
  <si>
    <t>12232..UZW...</t>
  </si>
  <si>
    <t>12432...ZF...</t>
  </si>
  <si>
    <t>12432..UZW...</t>
  </si>
  <si>
    <t>17232...ZF...</t>
  </si>
  <si>
    <t>17232..UZW...</t>
  </si>
  <si>
    <t>17432...ZF...</t>
  </si>
  <si>
    <t>17432..UZW...</t>
  </si>
  <si>
    <t>17832...ZF...</t>
  </si>
  <si>
    <t>17832..UZW...</t>
  </si>
  <si>
    <t>13632...ZF...</t>
  </si>
  <si>
    <t>13632..UZW...</t>
  </si>
  <si>
    <t>13732...ZF...</t>
  </si>
  <si>
    <t>13732..UZW...</t>
  </si>
  <si>
    <t>13832...ZF...</t>
  </si>
  <si>
    <t>13832..UZW...</t>
  </si>
  <si>
    <t>18232...ZF...</t>
  </si>
  <si>
    <t>18232..UZW...</t>
  </si>
  <si>
    <t>18432...ZF...</t>
  </si>
  <si>
    <t>18432..UZW...</t>
  </si>
  <si>
    <t>Trillions</t>
  </si>
  <si>
    <t>DCS_AUS</t>
  </si>
  <si>
    <t>DCS_BEL</t>
  </si>
  <si>
    <t>DCS_FIN</t>
  </si>
  <si>
    <t>DCS_GER</t>
  </si>
  <si>
    <t>DCS_GRE</t>
  </si>
  <si>
    <t>DCS_IRL</t>
  </si>
  <si>
    <t>DCS_ITA</t>
  </si>
  <si>
    <t>DCS_LUX</t>
  </si>
  <si>
    <t>DCS_NDL</t>
  </si>
  <si>
    <t>DCS_PRT</t>
  </si>
  <si>
    <t>DCS_ESP</t>
  </si>
  <si>
    <t>12299B..ZF...</t>
  </si>
  <si>
    <t>12499B..ZF...</t>
  </si>
  <si>
    <t>17299B..ZF...</t>
  </si>
  <si>
    <t>17499B..ZF...</t>
  </si>
  <si>
    <t>17899B..ZF...</t>
  </si>
  <si>
    <t>13699B.CZF...</t>
  </si>
  <si>
    <t>13799B..ZF...</t>
  </si>
  <si>
    <t>13899B.CZF...</t>
  </si>
  <si>
    <t>18299B..ZF...</t>
  </si>
  <si>
    <t>18499B.CZF...</t>
  </si>
  <si>
    <t>GROSS DOMESTIC PRODUCT (GDP)</t>
  </si>
  <si>
    <t>EA_DCS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</si>
</sst>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####"/>
    <numFmt numFmtId="178" formatCode="0.00_)"/>
    <numFmt numFmtId="179" formatCode="&quot;$&quot;#,##0\ ;\(&quot;$&quot;#,##0\)"/>
    <numFmt numFmtId="180" formatCode="#,##0_)"/>
    <numFmt numFmtId="181" formatCode="0.00000000"/>
    <numFmt numFmtId="182" formatCode="0.0000000"/>
  </numFmts>
  <fonts count="23">
    <font>
      <sz val="10"/>
      <name val="Times New Roman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ahoma"/>
      <family val="0"/>
    </font>
    <font>
      <sz val="10"/>
      <color indexed="10"/>
      <name val="Times New Roman"/>
      <family val="0"/>
    </font>
    <font>
      <sz val="10"/>
      <color indexed="14"/>
      <name val="Times New Roman"/>
      <family val="0"/>
    </font>
    <font>
      <sz val="10"/>
      <color indexed="24"/>
      <name val="Arial"/>
      <family val="0"/>
    </font>
    <font>
      <sz val="9"/>
      <color indexed="9"/>
      <name val="Times"/>
      <family val="1"/>
    </font>
    <font>
      <sz val="8"/>
      <name val="Arial"/>
      <family val="0"/>
    </font>
    <font>
      <b/>
      <sz val="12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i/>
      <sz val="16"/>
      <name val="Helv"/>
      <family val="0"/>
    </font>
    <font>
      <sz val="10"/>
      <name val="Arial"/>
      <family val="0"/>
    </font>
    <font>
      <b/>
      <sz val="8"/>
      <color indexed="8"/>
      <name val="Arial"/>
      <family val="2"/>
    </font>
    <font>
      <sz val="12"/>
      <name val="Times New Roman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1"/>
      <name val="明朝"/>
      <family val="3"/>
    </font>
    <font>
      <sz val="8.75"/>
      <name val="Times New Roman"/>
      <family val="0"/>
    </font>
    <font>
      <b/>
      <sz val="10"/>
      <name val="Times New Roman"/>
      <family val="1"/>
    </font>
    <font>
      <b/>
      <sz val="8"/>
      <name val="Times New Roman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8" fillId="2" borderId="1">
      <alignment/>
      <protection/>
    </xf>
    <xf numFmtId="2" fontId="7" fillId="0" borderId="0" applyFont="0" applyFill="0" applyBorder="0" applyAlignment="0" applyProtection="0"/>
    <xf numFmtId="38" fontId="9" fillId="3" borderId="0" applyNumberFormat="0" applyBorder="0" applyAlignment="0" applyProtection="0"/>
    <xf numFmtId="0" fontId="10" fillId="0" borderId="2" applyNumberFormat="0" applyAlignment="0" applyProtection="0"/>
    <xf numFmtId="0" fontId="10" fillId="0" borderId="3">
      <alignment horizontal="left" vertical="center"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0" fontId="9" fillId="4" borderId="1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13" fillId="0" borderId="0">
      <alignment/>
      <protection/>
    </xf>
    <xf numFmtId="0" fontId="16" fillId="0" borderId="0">
      <alignment/>
      <protection/>
    </xf>
    <xf numFmtId="10" fontId="14" fillId="0" borderId="0" applyFont="0" applyFill="0" applyBorder="0" applyAlignment="0" applyProtection="0"/>
    <xf numFmtId="180" fontId="0" fillId="0" borderId="0" applyFill="0" applyBorder="0" applyAlignment="0">
      <protection/>
    </xf>
    <xf numFmtId="9" fontId="0" fillId="0" borderId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4">
      <alignment horizontal="center"/>
      <protection/>
    </xf>
    <xf numFmtId="0" fontId="17" fillId="0" borderId="0" applyNumberFormat="0" applyFont="0" applyFill="0" applyBorder="0" applyAlignment="0" applyProtection="0"/>
    <xf numFmtId="3" fontId="17" fillId="0" borderId="0" applyFont="0" applyFill="0" applyBorder="0" applyAlignment="0" applyProtection="0"/>
    <xf numFmtId="0" fontId="17" fillId="5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7" fillId="0" borderId="5" applyNumberFormat="0" applyFont="0" applyFill="0" applyAlignment="0" applyProtection="0"/>
    <xf numFmtId="0" fontId="19" fillId="0" borderId="0">
      <alignment/>
      <protection/>
    </xf>
  </cellStyleXfs>
  <cellXfs count="3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2" fontId="6" fillId="0" borderId="0" xfId="0" applyNumberFormat="1" applyFont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</cellXfs>
  <cellStyles count="30">
    <cellStyle name="Normal" xfId="0"/>
    <cellStyle name="Comma0" xfId="15"/>
    <cellStyle name="Currency0" xfId="16"/>
    <cellStyle name="Comma" xfId="17"/>
    <cellStyle name="Comma [0]" xfId="18"/>
    <cellStyle name="Date" xfId="19"/>
    <cellStyle name="Fixed" xfId="20"/>
    <cellStyle name="Grey" xfId="21"/>
    <cellStyle name="Header1" xfId="22"/>
    <cellStyle name="Header2" xfId="23"/>
    <cellStyle name="Heading 1" xfId="24"/>
    <cellStyle name="Heading 2" xfId="25"/>
    <cellStyle name="Hyperlink" xfId="26"/>
    <cellStyle name="Input [yellow]" xfId="27"/>
    <cellStyle name="Currency" xfId="28"/>
    <cellStyle name="Currency [0]" xfId="29"/>
    <cellStyle name="Normal - Style1" xfId="30"/>
    <cellStyle name="Normál_BEFALAPOK" xfId="31"/>
    <cellStyle name="Percent [2]" xfId="32"/>
    <cellStyle name="Presentation" xfId="33"/>
    <cellStyle name="Percent" xfId="34"/>
    <cellStyle name="PSDate" xfId="35"/>
    <cellStyle name="PSDec" xfId="36"/>
    <cellStyle name="PSHeading" xfId="37"/>
    <cellStyle name="PSChar" xfId="38"/>
    <cellStyle name="PSInt" xfId="39"/>
    <cellStyle name="PSSpacer" xfId="40"/>
    <cellStyle name="Followed Hyperlink" xfId="41"/>
    <cellStyle name="Total" xfId="42"/>
    <cellStyle name="標準_Sheet1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externalLink" Target="externalLinks/externalLink22.xml" /><Relationship Id="rId39" Type="http://schemas.openxmlformats.org/officeDocument/2006/relationships/externalLink" Target="externalLinks/externalLink23.xml" /><Relationship Id="rId40" Type="http://schemas.openxmlformats.org/officeDocument/2006/relationships/externalLink" Target="externalLinks/externalLink24.xml" /><Relationship Id="rId41" Type="http://schemas.openxmlformats.org/officeDocument/2006/relationships/externalLink" Target="externalLinks/externalLink25.xml" /><Relationship Id="rId42" Type="http://schemas.openxmlformats.org/officeDocument/2006/relationships/externalLink" Target="externalLinks/externalLink26.xml" /><Relationship Id="rId43" Type="http://schemas.openxmlformats.org/officeDocument/2006/relationships/externalLink" Target="externalLinks/externalLink27.xml" /><Relationship Id="rId44" Type="http://schemas.openxmlformats.org/officeDocument/2006/relationships/externalLink" Target="externalLinks/externalLink28.xml" /><Relationship Id="rId45" Type="http://schemas.openxmlformats.org/officeDocument/2006/relationships/externalLink" Target="externalLinks/externalLink29.xml" /><Relationship Id="rId46" Type="http://schemas.openxmlformats.org/officeDocument/2006/relationships/externalLink" Target="externalLinks/externalLink30.xml" /><Relationship Id="rId4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49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Data_A!$DJ$3</c:f>
              <c:strCache>
                <c:ptCount val="1"/>
                <c:pt idx="0">
                  <c:v>Cosin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Data_A!$A$5:$A$40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Data_A!$DJ$5:$DJ$40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Data_A!$DH$3</c:f>
              <c:strCache>
                <c:ptCount val="1"/>
                <c:pt idx="0">
                  <c:v>GAP_ML_EA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Data_A!$A$5:$A$40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Data_A!$DH$5:$DH$39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5713474"/>
        <c:axId val="7203539"/>
      </c:lineChart>
      <c:catAx>
        <c:axId val="1571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203539"/>
        <c:crosses val="autoZero"/>
        <c:auto val="1"/>
        <c:lblOffset val="100"/>
        <c:noMultiLvlLbl val="0"/>
      </c:catAx>
      <c:valAx>
        <c:axId val="7203539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15713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116</xdr:col>
      <xdr:colOff>428625</xdr:colOff>
      <xdr:row>5</xdr:row>
      <xdr:rowOff>123825</xdr:rowOff>
    </xdr:from>
    <xdr:to>
      <xdr:col>124</xdr:col>
      <xdr:colOff>19050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62903100" y="933450"/>
        <a:ext cx="38576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cuments%20and%20Settings\mestevao\Local%20Settings\Temporary%20Internet%20Files\OLK8C\Growth-Decomp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ATA\EU\Desk\EER\EER%20Mar-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ATA\EU\Desk\Inflation%20Projections\inflation%20chart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a\SKA\Growth\SecondStep\GDPHourHead_U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_ict99\ITO2K\SPA9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_ITO97\UNITPCID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a\VLAD\ITO2K\Pub\T&amp;G\ag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a\VLAD\ITO2K\Pub\T&amp;G\ITUSAG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TEMP\isp-update9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a\MARY\OUTLOOK\chapters\CHAPTER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ject%20on%20growth\Industry-level%20analysis\CompilInfoS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ATA\EU\Work\BRF2005Fall\NEW_Figure_4%20Wages%20Inflat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OWTH\SecondStep\GDPHourHead%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TEMP\OutputContri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TEMP\prod%20levels%20manufactur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AS\GROWTH\data\SecondStep\PopDat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Users\piossifov\My%20Documents\SummerInternship\Data\Bloomberg\IMF\CompletedProjects\LiquidityPaper\LiqDataLookU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Users\piossifov\My%20Documents\SummerInternship\Data\Bloomberg\GovBond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Users\piossifov\My%20Documents\SummerInternship\Data\Bloomberg\IMF\HongKong\SysLiq\WorldStockMarket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BLOOMBERGFAMODELS\INTERBANKRATE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Documents%20and%20Settings\Lamby\My%20Documents\Lamby\Imf\HongKong\Statistics\Bloomberg\AdditionalIndice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Users\piossifov\My%20Documents\Data\Datastream_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ATA\EU\Reports\December%202002\Brief\Table%201.%20Main%20Economic%20Indicator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ata\Local%20Settings\Temporary%20Internet%20Files\Content.IE5\8NXH1AB8\DataTransmissionChannels_a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ATA\EU\Desk\Inflation%20Projections\Inflation%20expectations%20(Sergei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\TEMP\weo%20extra%20vulnerabilt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ATA\EU\Reports\June%202002\Supplement\Figure%201%20Supplement%20financial%20market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ATA\EU\Desk\Money\Monetary%20Conditions\mcichart_core_inf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ATA\EU\Desk\conf.ind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WIN\Temporary%20Internet%20Files\Content.IE5\7MR6BUVE\EX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P tables"/>
      <sheetName val="ameco+"/>
      <sheetName val="growth rates"/>
      <sheetName val="Tables"/>
    </sheetNames>
    <sheetDataSet>
      <sheetData sheetId="2">
        <row r="6">
          <cell r="B6">
            <v>0.3003058772121477</v>
          </cell>
          <cell r="C6">
            <v>0.31413327526132406</v>
          </cell>
          <cell r="D6">
            <v>0.32914000650688646</v>
          </cell>
          <cell r="E6">
            <v>0.3411194833153929</v>
          </cell>
          <cell r="F6">
            <v>0.3613776924717424</v>
          </cell>
          <cell r="G6">
            <v>0.3708791208791209</v>
          </cell>
          <cell r="H6">
            <v>0.37982787573467675</v>
          </cell>
          <cell r="I6">
            <v>0.3923390042793028</v>
          </cell>
          <cell r="J6">
            <v>0.4071109262917143</v>
          </cell>
          <cell r="K6">
            <v>0.4329255650010367</v>
          </cell>
          <cell r="L6">
            <v>0.4591963545981773</v>
          </cell>
          <cell r="M6">
            <v>0.475653881939419</v>
          </cell>
          <cell r="N6">
            <v>0.4986098239110287</v>
          </cell>
          <cell r="O6">
            <v>0.5275097515910491</v>
          </cell>
          <cell r="P6">
            <v>0.5479942693409742</v>
          </cell>
          <cell r="Q6">
            <v>0.5391286603407816</v>
          </cell>
          <cell r="R6">
            <v>0.568547565695661</v>
          </cell>
          <cell r="S6">
            <v>0.5714140386571719</v>
          </cell>
          <cell r="T6">
            <v>0.5870934959349593</v>
          </cell>
          <cell r="U6">
            <v>0.6003249390739236</v>
          </cell>
          <cell r="V6">
            <v>0.6263312709199716</v>
          </cell>
          <cell r="W6">
            <v>0.6255198295973222</v>
          </cell>
          <cell r="X6">
            <v>0.627536525974026</v>
          </cell>
          <cell r="Y6">
            <v>0.6292613636363636</v>
          </cell>
          <cell r="Z6">
            <v>0.6462709284627093</v>
          </cell>
          <cell r="AA6">
            <v>0.6580442280381417</v>
          </cell>
          <cell r="AB6">
            <v>0.6694382478199148</v>
          </cell>
          <cell r="AC6">
            <v>0.6869300911854104</v>
          </cell>
          <cell r="AD6">
            <v>0.716218945667542</v>
          </cell>
          <cell r="AE6">
            <v>0.7396860535318978</v>
          </cell>
          <cell r="AF6">
            <v>0.7574997491722685</v>
          </cell>
          <cell r="AG6">
            <v>0.7695152423788106</v>
          </cell>
          <cell r="AH6">
            <v>0.7784967645594824</v>
          </cell>
          <cell r="AI6">
            <v>0.7637084779375309</v>
          </cell>
          <cell r="AJ6">
            <v>0.7840055357848952</v>
          </cell>
          <cell r="AK6">
            <v>0.8019137811975929</v>
          </cell>
          <cell r="AL6">
            <v>0.808211085950576</v>
          </cell>
          <cell r="AM6">
            <v>0.8347902956487575</v>
          </cell>
          <cell r="AN6">
            <v>0.8553366656865627</v>
          </cell>
          <cell r="AO6">
            <v>0.8763340840105748</v>
          </cell>
          <cell r="AP6">
            <v>0.9059962828915191</v>
          </cell>
          <cell r="AQ6">
            <v>0.9348250928278288</v>
          </cell>
        </row>
        <row r="7">
          <cell r="B7">
            <v>0.7947383636889275</v>
          </cell>
          <cell r="C7">
            <v>0.830288950428547</v>
          </cell>
          <cell r="D7">
            <v>0.8602607709750567</v>
          </cell>
          <cell r="E7">
            <v>0.8979391511724603</v>
          </cell>
          <cell r="F7">
            <v>0.9573785997455292</v>
          </cell>
          <cell r="G7">
            <v>1.0095985000914578</v>
          </cell>
          <cell r="H7">
            <v>1.0476983646274984</v>
          </cell>
          <cell r="I7">
            <v>1.1057948026857165</v>
          </cell>
          <cell r="J7">
            <v>1.1549136357477066</v>
          </cell>
          <cell r="K7">
            <v>1.2262642460741235</v>
          </cell>
          <cell r="L7">
            <v>1.3183597045989668</v>
          </cell>
          <cell r="M7">
            <v>1.3795852037871</v>
          </cell>
          <cell r="N7">
            <v>1.4883972554539058</v>
          </cell>
          <cell r="O7">
            <v>1.6050981886707196</v>
          </cell>
          <cell r="P7">
            <v>1.6910741396761138</v>
          </cell>
          <cell r="Q7">
            <v>1.788421714484655</v>
          </cell>
          <cell r="R7">
            <v>1.8628760554383</v>
          </cell>
          <cell r="S7">
            <v>1.8909421278827685</v>
          </cell>
          <cell r="T7">
            <v>1.944902858773032</v>
          </cell>
          <cell r="U7">
            <v>1.9696020169277872</v>
          </cell>
          <cell r="V7">
            <v>2.0928323492613266</v>
          </cell>
          <cell r="W7">
            <v>2.179808309366385</v>
          </cell>
          <cell r="X7">
            <v>2.1690501678207834</v>
          </cell>
          <cell r="Y7">
            <v>2.253962503658085</v>
          </cell>
          <cell r="Z7">
            <v>2.3276432625112764</v>
          </cell>
          <cell r="AA7">
            <v>2.3246127376415036</v>
          </cell>
          <cell r="AB7">
            <v>2.3495791853027477</v>
          </cell>
          <cell r="AC7">
            <v>2.3802286674275903</v>
          </cell>
          <cell r="AD7">
            <v>2.40650795975656</v>
          </cell>
          <cell r="AE7">
            <v>2.4770691399969906</v>
          </cell>
          <cell r="AF7">
            <v>2.4919766846338574</v>
          </cell>
          <cell r="AG7">
            <v>2.5841360725720404</v>
          </cell>
          <cell r="AH7">
            <v>2.636708657196464</v>
          </cell>
          <cell r="AI7">
            <v>2.6564045341203677</v>
          </cell>
          <cell r="AJ7">
            <v>2.6725105189340823</v>
          </cell>
          <cell r="AK7">
            <v>2.750690881547103</v>
          </cell>
          <cell r="AL7">
            <v>2.7577950291484084</v>
          </cell>
          <cell r="AM7">
            <v>2.829599082819379</v>
          </cell>
          <cell r="AN7">
            <v>2.868258418379944</v>
          </cell>
          <cell r="AO7">
            <v>2.916232175501796</v>
          </cell>
        </row>
        <row r="8">
          <cell r="B8">
            <v>1</v>
          </cell>
          <cell r="C8">
            <v>0.9976152623211447</v>
          </cell>
          <cell r="D8">
            <v>1</v>
          </cell>
          <cell r="E8">
            <v>0.9992050874403816</v>
          </cell>
          <cell r="F8">
            <v>0.9960254372019077</v>
          </cell>
          <cell r="G8">
            <v>0.9793322734499205</v>
          </cell>
          <cell r="H8">
            <v>0.971383147853736</v>
          </cell>
          <cell r="I8">
            <v>0.9594594594594593</v>
          </cell>
          <cell r="J8">
            <v>0.9594594594594593</v>
          </cell>
          <cell r="K8">
            <v>0.949920508744038</v>
          </cell>
          <cell r="L8">
            <v>0.9244833068362479</v>
          </cell>
          <cell r="M8">
            <v>0.9109697933227344</v>
          </cell>
          <cell r="N8">
            <v>0.8903020667726549</v>
          </cell>
          <cell r="O8">
            <v>0.868839427662957</v>
          </cell>
          <cell r="P8">
            <v>0.8457869634340222</v>
          </cell>
          <cell r="Q8">
            <v>0.8004769475357709</v>
          </cell>
          <cell r="R8">
            <v>0.8155802861685213</v>
          </cell>
          <cell r="S8">
            <v>0.811605723370429</v>
          </cell>
          <cell r="T8">
            <v>0.8100158982511922</v>
          </cell>
          <cell r="U8">
            <v>0.8108108108108106</v>
          </cell>
          <cell r="V8">
            <v>0.7980922098569156</v>
          </cell>
          <cell r="W8">
            <v>0.7798092209856914</v>
          </cell>
          <cell r="X8">
            <v>0.7965023847376786</v>
          </cell>
          <cell r="Y8">
            <v>0.7766295707472176</v>
          </cell>
          <cell r="Z8">
            <v>0.7718600953895068</v>
          </cell>
          <cell r="AA8">
            <v>0.782988871224165</v>
          </cell>
          <cell r="AB8">
            <v>0.7837837837837833</v>
          </cell>
          <cell r="AC8">
            <v>0.7901430842607309</v>
          </cell>
          <cell r="AD8">
            <v>0.8036565977742444</v>
          </cell>
          <cell r="AE8">
            <v>0.7996820349761522</v>
          </cell>
          <cell r="AF8">
            <v>0.8092209856915734</v>
          </cell>
          <cell r="AG8">
            <v>0.7949125596184414</v>
          </cell>
          <cell r="AH8">
            <v>0.7949125596184414</v>
          </cell>
          <cell r="AI8">
            <v>0.7829888712241648</v>
          </cell>
          <cell r="AJ8">
            <v>0.8044515103338629</v>
          </cell>
          <cell r="AK8">
            <v>0.7957074721780599</v>
          </cell>
          <cell r="AL8">
            <v>0.7988871224165338</v>
          </cell>
          <cell r="AM8">
            <v>0.7996820349761522</v>
          </cell>
          <cell r="AN8">
            <v>0.8004769475357708</v>
          </cell>
          <cell r="AO8">
            <v>0.8004769475357708</v>
          </cell>
        </row>
        <row r="9">
          <cell r="B9">
            <v>0.9821124361158433</v>
          </cell>
          <cell r="C9">
            <v>0.9858477214831588</v>
          </cell>
          <cell r="D9">
            <v>0.9901768172888016</v>
          </cell>
          <cell r="E9">
            <v>0.9943693693693694</v>
          </cell>
          <cell r="F9">
            <v>0.9966348850252383</v>
          </cell>
          <cell r="G9">
            <v>0.993006993006993</v>
          </cell>
          <cell r="H9">
            <v>0.9930187098575817</v>
          </cell>
          <cell r="I9">
            <v>0.9880089235917456</v>
          </cell>
          <cell r="J9">
            <v>0.9833055091819699</v>
          </cell>
          <cell r="K9">
            <v>0.9878754477817581</v>
          </cell>
          <cell r="L9">
            <v>0.9912806539509537</v>
          </cell>
          <cell r="M9">
            <v>0.9916034669555797</v>
          </cell>
          <cell r="N9">
            <v>0.9867674858223062</v>
          </cell>
          <cell r="O9">
            <v>0.9858212948100589</v>
          </cell>
          <cell r="P9">
            <v>0.9847448711204629</v>
          </cell>
          <cell r="Q9">
            <v>0.9654721422966257</v>
          </cell>
          <cell r="R9">
            <v>0.9535426940046717</v>
          </cell>
          <cell r="S9">
            <v>0.9457364341085271</v>
          </cell>
          <cell r="T9">
            <v>0.9419470845106601</v>
          </cell>
          <cell r="U9">
            <v>0.9405487804878049</v>
          </cell>
          <cell r="V9">
            <v>0.9361863762977969</v>
          </cell>
          <cell r="W9">
            <v>0.9159303206261045</v>
          </cell>
          <cell r="X9">
            <v>0.8988199849359779</v>
          </cell>
          <cell r="Y9">
            <v>0.9024452368823229</v>
          </cell>
          <cell r="Z9">
            <v>0.9022652074319165</v>
          </cell>
          <cell r="AA9">
            <v>0.9084884017333673</v>
          </cell>
          <cell r="AB9">
            <v>0.908975659229209</v>
          </cell>
          <cell r="AC9">
            <v>0.9138149556400507</v>
          </cell>
          <cell r="AD9">
            <v>0.9274152756702074</v>
          </cell>
          <cell r="AE9">
            <v>0.9364118092354277</v>
          </cell>
          <cell r="AF9">
            <v>0.9390519187358917</v>
          </cell>
          <cell r="AG9">
            <v>0.9374687343671836</v>
          </cell>
          <cell r="AH9">
            <v>0.9285714285714286</v>
          </cell>
          <cell r="AI9">
            <v>0.9120689655172414</v>
          </cell>
          <cell r="AJ9">
            <v>0.8990982208140386</v>
          </cell>
          <cell r="AK9">
            <v>0.898838334946757</v>
          </cell>
          <cell r="AL9">
            <v>0.8984808295153123</v>
          </cell>
          <cell r="AM9">
            <v>0.9026676279740447</v>
          </cell>
          <cell r="AN9">
            <v>0.9015654648956357</v>
          </cell>
          <cell r="AO9">
            <v>0.9027548858017425</v>
          </cell>
          <cell r="AP9">
            <v>0.9117163653439775</v>
          </cell>
          <cell r="AQ9">
            <v>0.9185530921820303</v>
          </cell>
        </row>
        <row r="10">
          <cell r="B10">
            <v>0.5965447154471545</v>
          </cell>
          <cell r="C10">
            <v>0.599728399253098</v>
          </cell>
          <cell r="D10">
            <v>0.6048209132575114</v>
          </cell>
          <cell r="E10">
            <v>0.5992913784376582</v>
          </cell>
          <cell r="F10">
            <v>0.5971198928332218</v>
          </cell>
          <cell r="G10">
            <v>0.5949409219504077</v>
          </cell>
          <cell r="H10">
            <v>0.5938640132669983</v>
          </cell>
          <cell r="I10">
            <v>0.5929232804232805</v>
          </cell>
          <cell r="J10">
            <v>0.5925803792250618</v>
          </cell>
          <cell r="K10">
            <v>0.596875</v>
          </cell>
          <cell r="L10">
            <v>0.6031224322103533</v>
          </cell>
          <cell r="M10">
            <v>0.6052459016393442</v>
          </cell>
          <cell r="N10">
            <v>0.6035859820700896</v>
          </cell>
          <cell r="O10">
            <v>0.6061293984108967</v>
          </cell>
          <cell r="P10">
            <v>0.6123369302625221</v>
          </cell>
          <cell r="Q10">
            <v>0.6108004473558076</v>
          </cell>
          <cell r="R10">
            <v>0.6111022997620936</v>
          </cell>
          <cell r="S10">
            <v>0.6095448102063317</v>
          </cell>
          <cell r="T10">
            <v>0.6096147823363608</v>
          </cell>
          <cell r="U10">
            <v>0.6127023661270237</v>
          </cell>
          <cell r="V10">
            <v>0.6102611651985783</v>
          </cell>
          <cell r="W10">
            <v>0.6092908783264113</v>
          </cell>
          <cell r="X10">
            <v>0.6094873756694721</v>
          </cell>
          <cell r="Y10">
            <v>0.595841554105327</v>
          </cell>
          <cell r="Z10">
            <v>0.5926987479257807</v>
          </cell>
          <cell r="AA10">
            <v>0.5901910636377313</v>
          </cell>
          <cell r="AB10">
            <v>0.5930827067669173</v>
          </cell>
          <cell r="AC10">
            <v>0.5928764652840397</v>
          </cell>
          <cell r="AD10">
            <v>0.5931593159315932</v>
          </cell>
          <cell r="AE10">
            <v>0.5937078651685394</v>
          </cell>
          <cell r="AF10">
            <v>0.59739286784537</v>
          </cell>
          <cell r="AG10">
            <v>0.5989513108614232</v>
          </cell>
          <cell r="AH10">
            <v>0.6013169709667764</v>
          </cell>
          <cell r="AI10">
            <v>0.6065132954884972</v>
          </cell>
          <cell r="AJ10">
            <v>0.6121139788154558</v>
          </cell>
          <cell r="AK10">
            <v>0.6163484486873508</v>
          </cell>
          <cell r="AL10">
            <v>0.618678203789348</v>
          </cell>
          <cell r="AM10">
            <v>0.6204891142260662</v>
          </cell>
          <cell r="AN10">
            <v>0.6284095990460575</v>
          </cell>
          <cell r="AO10">
            <v>0.6328416033378036</v>
          </cell>
          <cell r="AP10">
            <v>0.6344406375688961</v>
          </cell>
          <cell r="AQ10">
            <v>0.6381236038719286</v>
          </cell>
        </row>
        <row r="11">
          <cell r="B11">
            <v>0.6449639501857112</v>
          </cell>
          <cell r="C11">
            <v>0.641441637630662</v>
          </cell>
          <cell r="D11">
            <v>0.6388678017568593</v>
          </cell>
          <cell r="E11">
            <v>0.6379978471474704</v>
          </cell>
          <cell r="F11">
            <v>0.636809554275965</v>
          </cell>
          <cell r="G11">
            <v>0.6349323753169906</v>
          </cell>
          <cell r="H11">
            <v>0.6328715365239295</v>
          </cell>
          <cell r="I11">
            <v>0.6312493476672582</v>
          </cell>
          <cell r="J11">
            <v>0.6305229233808088</v>
          </cell>
          <cell r="K11">
            <v>0.6303130831432718</v>
          </cell>
          <cell r="L11">
            <v>0.6301781275890638</v>
          </cell>
          <cell r="M11">
            <v>0.6306213170681277</v>
          </cell>
          <cell r="N11">
            <v>0.6317578004324992</v>
          </cell>
          <cell r="O11">
            <v>0.6330322315746253</v>
          </cell>
          <cell r="P11">
            <v>0.6353868194842407</v>
          </cell>
          <cell r="Q11">
            <v>0.6386083052749719</v>
          </cell>
          <cell r="R11">
            <v>0.6421878182929314</v>
          </cell>
          <cell r="S11">
            <v>0.64587995930824</v>
          </cell>
          <cell r="T11">
            <v>0.6489837398373983</v>
          </cell>
          <cell r="U11">
            <v>0.652315190901706</v>
          </cell>
          <cell r="V11">
            <v>0.6563545998579978</v>
          </cell>
          <cell r="W11">
            <v>0.6593975048179328</v>
          </cell>
          <cell r="X11">
            <v>0.6630478896103896</v>
          </cell>
          <cell r="Y11">
            <v>0.6685267857142857</v>
          </cell>
          <cell r="Z11">
            <v>0.6726534753932014</v>
          </cell>
          <cell r="AA11">
            <v>0.6742747007506593</v>
          </cell>
          <cell r="AB11">
            <v>0.6743054147231798</v>
          </cell>
          <cell r="AC11">
            <v>0.6741641337386018</v>
          </cell>
          <cell r="AD11">
            <v>0.673197333871945</v>
          </cell>
          <cell r="AE11">
            <v>0.6716643187764137</v>
          </cell>
          <cell r="AF11">
            <v>0.6696097120497643</v>
          </cell>
          <cell r="AG11">
            <v>0.6671664167916042</v>
          </cell>
          <cell r="AH11">
            <v>0.6652065704330513</v>
          </cell>
          <cell r="AI11">
            <v>0.6637580565195835</v>
          </cell>
          <cell r="AJ11">
            <v>0.6626136812969553</v>
          </cell>
          <cell r="AK11">
            <v>0.661339646838315</v>
          </cell>
          <cell r="AL11">
            <v>0.6599389583538446</v>
          </cell>
          <cell r="AM11">
            <v>0.6586779294764757</v>
          </cell>
          <cell r="AN11">
            <v>0.6575517004802509</v>
          </cell>
          <cell r="AO11">
            <v>0.6571036913737394</v>
          </cell>
          <cell r="AP11">
            <v>0.6566565587400959</v>
          </cell>
          <cell r="AQ11">
            <v>0.6561461794019934</v>
          </cell>
        </row>
        <row r="15">
          <cell r="B15">
            <v>2749</v>
          </cell>
          <cell r="C15">
            <v>2885</v>
          </cell>
          <cell r="D15">
            <v>3035</v>
          </cell>
          <cell r="E15">
            <v>3169</v>
          </cell>
          <cell r="F15">
            <v>3389</v>
          </cell>
          <cell r="G15">
            <v>3510</v>
          </cell>
          <cell r="H15">
            <v>3619</v>
          </cell>
          <cell r="I15">
            <v>3759</v>
          </cell>
          <cell r="J15">
            <v>3916</v>
          </cell>
          <cell r="K15">
            <v>4176</v>
          </cell>
          <cell r="L15">
            <v>4434</v>
          </cell>
          <cell r="M15">
            <v>4601</v>
          </cell>
          <cell r="N15">
            <v>4842</v>
          </cell>
          <cell r="O15">
            <v>5139</v>
          </cell>
          <cell r="P15">
            <v>5355</v>
          </cell>
          <cell r="Q15">
            <v>5284</v>
          </cell>
          <cell r="R15">
            <v>5582</v>
          </cell>
          <cell r="S15">
            <v>5617</v>
          </cell>
          <cell r="T15">
            <v>5777</v>
          </cell>
          <cell r="U15">
            <v>5912</v>
          </cell>
          <cell r="V15">
            <v>6175</v>
          </cell>
          <cell r="W15">
            <v>6167</v>
          </cell>
          <cell r="X15">
            <v>6185</v>
          </cell>
          <cell r="Y15">
            <v>6202</v>
          </cell>
          <cell r="Z15">
            <v>6369</v>
          </cell>
          <cell r="AA15">
            <v>6487</v>
          </cell>
          <cell r="AB15">
            <v>6602</v>
          </cell>
          <cell r="AC15">
            <v>6780</v>
          </cell>
          <cell r="AD15">
            <v>7092</v>
          </cell>
          <cell r="AE15">
            <v>7351</v>
          </cell>
          <cell r="AF15">
            <v>7550</v>
          </cell>
          <cell r="AG15">
            <v>7699</v>
          </cell>
          <cell r="AH15">
            <v>7820</v>
          </cell>
          <cell r="AI15">
            <v>7702</v>
          </cell>
          <cell r="AJ15">
            <v>7931</v>
          </cell>
          <cell r="AK15">
            <v>8129</v>
          </cell>
          <cell r="AL15">
            <v>8209</v>
          </cell>
          <cell r="AM15">
            <v>8499</v>
          </cell>
          <cell r="AN15">
            <v>8727</v>
          </cell>
          <cell r="AO15">
            <v>8950</v>
          </cell>
          <cell r="AP15">
            <v>9262</v>
          </cell>
          <cell r="AQ15">
            <v>9567</v>
          </cell>
        </row>
        <row r="16">
          <cell r="C16">
            <v>0.0482876907769543</v>
          </cell>
          <cell r="D16">
            <v>0.05068652455139871</v>
          </cell>
          <cell r="E16">
            <v>0.04320465619732211</v>
          </cell>
          <cell r="F16">
            <v>0.06711881191613067</v>
          </cell>
          <cell r="G16">
            <v>0.03508114485286016</v>
          </cell>
          <cell r="H16">
            <v>0.030581707103830905</v>
          </cell>
          <cell r="I16">
            <v>0.03795522000043553</v>
          </cell>
          <cell r="J16">
            <v>0.04091776008622308</v>
          </cell>
          <cell r="K16">
            <v>0.06428312591207366</v>
          </cell>
          <cell r="L16">
            <v>0.05994826061378204</v>
          </cell>
          <cell r="M16">
            <v>0.0369715599792119</v>
          </cell>
          <cell r="N16">
            <v>0.0510541873425353</v>
          </cell>
          <cell r="O16">
            <v>0.05953064949422573</v>
          </cell>
          <cell r="P16">
            <v>0.04117219588961949</v>
          </cell>
          <cell r="Q16">
            <v>-0.013347317239633158</v>
          </cell>
          <cell r="R16">
            <v>0.054863748454051495</v>
          </cell>
          <cell r="S16">
            <v>0.006250578436165234</v>
          </cell>
          <cell r="T16">
            <v>0.02808680324883283</v>
          </cell>
          <cell r="U16">
            <v>0.023099666846772265</v>
          </cell>
          <cell r="V16">
            <v>0.04352469886814018</v>
          </cell>
          <cell r="W16">
            <v>-0.0012963865046851308</v>
          </cell>
          <cell r="X16">
            <v>0.002914509835095532</v>
          </cell>
          <cell r="Y16">
            <v>0.0027448148338059665</v>
          </cell>
          <cell r="Z16">
            <v>0.02657065071097156</v>
          </cell>
          <cell r="AA16">
            <v>0.018357702841689527</v>
          </cell>
          <cell r="AB16">
            <v>0.01757245920008288</v>
          </cell>
          <cell r="AC16">
            <v>0.026604468521302962</v>
          </cell>
          <cell r="AD16">
            <v>0.04499028625965728</v>
          </cell>
          <cell r="AE16">
            <v>0.03586897017998912</v>
          </cell>
          <cell r="AF16">
            <v>0.026711204868982794</v>
          </cell>
          <cell r="AG16">
            <v>0.019542887034979136</v>
          </cell>
          <cell r="AH16">
            <v>0.01559410426130714</v>
          </cell>
          <cell r="AI16">
            <v>-0.01520451916450257</v>
          </cell>
          <cell r="AJ16">
            <v>0.02929909570846531</v>
          </cell>
          <cell r="AK16">
            <v>0.02465878366325269</v>
          </cell>
          <cell r="AL16">
            <v>0.009793198601693897</v>
          </cell>
          <cell r="AM16">
            <v>0.03471739615036018</v>
          </cell>
          <cell r="AN16">
            <v>0.02647315866468506</v>
          </cell>
          <cell r="AO16">
            <v>0.025231864105589686</v>
          </cell>
          <cell r="AP16">
            <v>0.03426647577179626</v>
          </cell>
          <cell r="AQ16">
            <v>0.03239966863747012</v>
          </cell>
        </row>
        <row r="17">
          <cell r="C17">
            <v>0.04947253546744279</v>
          </cell>
          <cell r="D17">
            <v>0.051993067590987874</v>
          </cell>
          <cell r="E17">
            <v>0.04415156507413509</v>
          </cell>
          <cell r="F17">
            <v>0.06942253076680349</v>
          </cell>
          <cell r="G17">
            <v>0.03570374741811744</v>
          </cell>
          <cell r="H17">
            <v>0.031054131054131018</v>
          </cell>
          <cell r="I17">
            <v>0.03868471953578334</v>
          </cell>
          <cell r="J17">
            <v>0.04176642724128765</v>
          </cell>
          <cell r="K17">
            <v>0.06639427987742597</v>
          </cell>
          <cell r="L17">
            <v>0.06178160919540221</v>
          </cell>
          <cell r="M17">
            <v>0.0376635092467299</v>
          </cell>
          <cell r="N17">
            <v>0.05237991740925896</v>
          </cell>
          <cell r="O17">
            <v>0.0613382899628252</v>
          </cell>
          <cell r="P17">
            <v>0.042031523642731994</v>
          </cell>
          <cell r="Q17">
            <v>-0.013258636788048506</v>
          </cell>
          <cell r="R17">
            <v>0.05639666919000752</v>
          </cell>
          <cell r="S17">
            <v>0.006270154066642775</v>
          </cell>
          <cell r="T17">
            <v>0.028484956382410553</v>
          </cell>
          <cell r="U17">
            <v>0.02336853037908959</v>
          </cell>
          <cell r="V17">
            <v>0.0444857916102841</v>
          </cell>
          <cell r="W17">
            <v>-0.0012955465587044523</v>
          </cell>
          <cell r="X17">
            <v>0.002918761148046123</v>
          </cell>
          <cell r="Y17">
            <v>0.0027485852869846283</v>
          </cell>
          <cell r="Z17">
            <v>0.02692679780715901</v>
          </cell>
          <cell r="AA17">
            <v>0.018527241325168697</v>
          </cell>
          <cell r="AB17">
            <v>0.01772776321874514</v>
          </cell>
          <cell r="AC17">
            <v>0.02696152681005759</v>
          </cell>
          <cell r="AD17">
            <v>0.046017699115044275</v>
          </cell>
          <cell r="AE17">
            <v>0.03652002256063169</v>
          </cell>
          <cell r="AF17">
            <v>0.027071146782750688</v>
          </cell>
          <cell r="AG17">
            <v>0.019735099337748307</v>
          </cell>
          <cell r="AH17">
            <v>0.015716326795687685</v>
          </cell>
          <cell r="AI17">
            <v>-0.015089514066496168</v>
          </cell>
          <cell r="AJ17">
            <v>0.029732537003375636</v>
          </cell>
          <cell r="AK17">
            <v>0.02496532593619971</v>
          </cell>
          <cell r="AL17">
            <v>0.009841308894082967</v>
          </cell>
          <cell r="AM17">
            <v>0.035327080034109004</v>
          </cell>
          <cell r="AN17">
            <v>0.02682668549241085</v>
          </cell>
          <cell r="AO17">
            <v>0.02555288186089144</v>
          </cell>
          <cell r="AP17">
            <v>0.03486033519553078</v>
          </cell>
          <cell r="AQ17">
            <v>0.032930252645217095</v>
          </cell>
        </row>
        <row r="18">
          <cell r="B18">
            <v>3459</v>
          </cell>
          <cell r="C18">
            <v>3483</v>
          </cell>
          <cell r="D18">
            <v>3528</v>
          </cell>
          <cell r="E18">
            <v>3532</v>
          </cell>
          <cell r="F18">
            <v>3554</v>
          </cell>
          <cell r="G18">
            <v>3550</v>
          </cell>
          <cell r="H18">
            <v>3556</v>
          </cell>
          <cell r="I18">
            <v>3543</v>
          </cell>
          <cell r="J18">
            <v>3534</v>
          </cell>
          <cell r="K18">
            <v>3585</v>
          </cell>
          <cell r="L18">
            <v>3638</v>
          </cell>
          <cell r="M18">
            <v>3661</v>
          </cell>
          <cell r="N18">
            <v>3654</v>
          </cell>
          <cell r="O18">
            <v>3685</v>
          </cell>
          <cell r="P18">
            <v>3744</v>
          </cell>
          <cell r="Q18">
            <v>3691</v>
          </cell>
          <cell r="R18">
            <v>3674</v>
          </cell>
          <cell r="S18">
            <v>3660</v>
          </cell>
          <cell r="T18">
            <v>3667</v>
          </cell>
          <cell r="U18">
            <v>3702</v>
          </cell>
          <cell r="V18">
            <v>3697</v>
          </cell>
          <cell r="W18">
            <v>3628</v>
          </cell>
          <cell r="X18">
            <v>3580</v>
          </cell>
          <cell r="Y18">
            <v>3543</v>
          </cell>
          <cell r="Z18">
            <v>3545</v>
          </cell>
          <cell r="AA18">
            <v>3564</v>
          </cell>
          <cell r="AB18">
            <v>3585</v>
          </cell>
          <cell r="AC18">
            <v>3605</v>
          </cell>
          <cell r="AD18">
            <v>3667</v>
          </cell>
          <cell r="AE18">
            <v>3711</v>
          </cell>
          <cell r="AF18">
            <v>3744</v>
          </cell>
          <cell r="AG18">
            <v>3748</v>
          </cell>
          <cell r="AH18">
            <v>3731</v>
          </cell>
          <cell r="AI18">
            <v>3703</v>
          </cell>
          <cell r="AJ18">
            <v>3689</v>
          </cell>
          <cell r="AK18">
            <v>3714</v>
          </cell>
          <cell r="AL18">
            <v>3726</v>
          </cell>
          <cell r="AM18">
            <v>3756</v>
          </cell>
          <cell r="AN18">
            <v>3801</v>
          </cell>
          <cell r="AO18">
            <v>3834</v>
          </cell>
          <cell r="AP18">
            <v>3883</v>
          </cell>
          <cell r="AQ18">
            <v>3936</v>
          </cell>
        </row>
        <row r="19">
          <cell r="C19">
            <v>0.006914461428832412</v>
          </cell>
          <cell r="D19">
            <v>0.012837146760680682</v>
          </cell>
          <cell r="E19">
            <v>0.0011331445971686754</v>
          </cell>
          <cell r="F19">
            <v>0.0062094469907460655</v>
          </cell>
          <cell r="G19">
            <v>-0.001126126245135136</v>
          </cell>
          <cell r="H19">
            <v>0.001688714164333759</v>
          </cell>
          <cell r="I19">
            <v>-0.0036624917683231463</v>
          </cell>
          <cell r="J19">
            <v>-0.0025434519858302555</v>
          </cell>
          <cell r="K19">
            <v>0.014328100154079105</v>
          </cell>
          <cell r="L19">
            <v>0.01467560604434688</v>
          </cell>
          <cell r="M19">
            <v>0.006302254042168614</v>
          </cell>
          <cell r="N19">
            <v>-0.0019138761822841644</v>
          </cell>
          <cell r="O19">
            <v>0.008448067685484962</v>
          </cell>
          <cell r="P19">
            <v>0.01588403297404568</v>
          </cell>
          <cell r="Q19">
            <v>-0.014257134567484044</v>
          </cell>
          <cell r="R19">
            <v>-0.004616437254927581</v>
          </cell>
          <cell r="S19">
            <v>-0.0038178393796589865</v>
          </cell>
          <cell r="T19">
            <v>0.0019107416759139807</v>
          </cell>
          <cell r="U19">
            <v>0.00949932506211686</v>
          </cell>
          <cell r="V19">
            <v>-0.0013515341968108794</v>
          </cell>
          <cell r="W19">
            <v>-0.018840147701604686</v>
          </cell>
          <cell r="X19">
            <v>-0.013318731840281203</v>
          </cell>
          <cell r="Y19">
            <v>-0.010388974529273997</v>
          </cell>
          <cell r="Z19">
            <v>0.0005643341007558205</v>
          </cell>
          <cell r="AA19">
            <v>0.0053453496244720905</v>
          </cell>
          <cell r="AB19">
            <v>0.00587496444302075</v>
          </cell>
          <cell r="AC19">
            <v>0.005563296685328732</v>
          </cell>
          <cell r="AD19">
            <v>0.01705211835227664</v>
          </cell>
          <cell r="AE19">
            <v>0.011927492989271576</v>
          </cell>
          <cell r="AF19">
            <v>0.008853176536885101</v>
          </cell>
          <cell r="AG19">
            <v>0.001067805760830137</v>
          </cell>
          <cell r="AH19">
            <v>-0.004546070137154958</v>
          </cell>
          <cell r="AI19">
            <v>-0.007532992307545148</v>
          </cell>
          <cell r="AJ19">
            <v>-0.0037878833169370917</v>
          </cell>
          <cell r="AK19">
            <v>0.006754044315975462</v>
          </cell>
          <cell r="AL19">
            <v>0.0032258092488825687</v>
          </cell>
          <cell r="AM19">
            <v>0.008019289166619797</v>
          </cell>
          <cell r="AN19">
            <v>0.011909628661095288</v>
          </cell>
          <cell r="AO19">
            <v>0.008644454616341056</v>
          </cell>
          <cell r="AP19">
            <v>0.012699406126077433</v>
          </cell>
          <cell r="AQ19">
            <v>0.01355692844047668</v>
          </cell>
        </row>
        <row r="20">
          <cell r="C20">
            <v>0.006938421509106618</v>
          </cell>
          <cell r="D20">
            <v>0.012919896640826822</v>
          </cell>
          <cell r="E20">
            <v>0.0011337868480725266</v>
          </cell>
          <cell r="F20">
            <v>0.006228765571913986</v>
          </cell>
          <cell r="G20">
            <v>-0.0011254924029262536</v>
          </cell>
          <cell r="H20">
            <v>0.0016901408450704647</v>
          </cell>
          <cell r="I20">
            <v>-0.003655793025871712</v>
          </cell>
          <cell r="J20">
            <v>-0.002540220152413175</v>
          </cell>
          <cell r="K20">
            <v>0.014431239388794648</v>
          </cell>
          <cell r="L20">
            <v>0.014783821478382198</v>
          </cell>
          <cell r="M20">
            <v>0.006322155030236365</v>
          </cell>
          <cell r="N20">
            <v>-0.0019120458891013214</v>
          </cell>
          <cell r="O20">
            <v>0.008483853311439526</v>
          </cell>
          <cell r="P20">
            <v>0.01601085481682496</v>
          </cell>
          <cell r="Q20">
            <v>-0.014155982905982856</v>
          </cell>
          <cell r="R20">
            <v>-0.004605797886751528</v>
          </cell>
          <cell r="S20">
            <v>-0.003810560696788201</v>
          </cell>
          <cell r="T20">
            <v>0.0019125683060108312</v>
          </cell>
          <cell r="U20">
            <v>0.009544586855740445</v>
          </cell>
          <cell r="V20">
            <v>-0.0013506212857914424</v>
          </cell>
          <cell r="W20">
            <v>-0.018663781444414385</v>
          </cell>
          <cell r="X20">
            <v>-0.013230429988974612</v>
          </cell>
          <cell r="Y20">
            <v>-0.01033519553072626</v>
          </cell>
          <cell r="Z20">
            <v>0.0005644933672028785</v>
          </cell>
          <cell r="AA20">
            <v>0.005359661495063506</v>
          </cell>
          <cell r="AB20">
            <v>0.005892255892255838</v>
          </cell>
          <cell r="AC20">
            <v>0.00557880055788007</v>
          </cell>
          <cell r="AD20">
            <v>0.017198335644937668</v>
          </cell>
          <cell r="AE20">
            <v>0.011998909190073626</v>
          </cell>
          <cell r="AF20">
            <v>0.008892481810832686</v>
          </cell>
          <cell r="AG20">
            <v>0.0010683760683760646</v>
          </cell>
          <cell r="AH20">
            <v>-0.004535752401280679</v>
          </cell>
          <cell r="AI20">
            <v>-0.007504690431519689</v>
          </cell>
          <cell r="AJ20">
            <v>-0.003780718336483968</v>
          </cell>
          <cell r="AK20">
            <v>0.0067769043101111315</v>
          </cell>
          <cell r="AL20">
            <v>0.003231017770597644</v>
          </cell>
          <cell r="AM20">
            <v>0.008051529790660261</v>
          </cell>
          <cell r="AN20">
            <v>0.01198083067092659</v>
          </cell>
          <cell r="AO20">
            <v>0.008681925808997626</v>
          </cell>
          <cell r="AP20">
            <v>0.012780386019822565</v>
          </cell>
          <cell r="AQ20">
            <v>0.01364924027813541</v>
          </cell>
        </row>
        <row r="21">
          <cell r="B21">
            <v>0.6168466959891377</v>
          </cell>
          <cell r="C21">
            <v>0.604885947314721</v>
          </cell>
          <cell r="D21">
            <v>0.6133010702131209</v>
          </cell>
          <cell r="E21">
            <v>0.6179690112941761</v>
          </cell>
          <cell r="F21">
            <v>0.610251640975378</v>
          </cell>
          <cell r="G21">
            <v>0.6144383514224322</v>
          </cell>
          <cell r="H21">
            <v>0.623188807422167</v>
          </cell>
          <cell r="I21">
            <v>0.6221482912290527</v>
          </cell>
          <cell r="J21">
            <v>0.6173750907666241</v>
          </cell>
          <cell r="K21">
            <v>0.612990349004578</v>
          </cell>
          <cell r="L21">
            <v>0.6108926157485637</v>
          </cell>
          <cell r="M21">
            <v>0.6295568435368721</v>
          </cell>
          <cell r="N21">
            <v>0.641132586815942</v>
          </cell>
          <cell r="O21">
            <v>0.6454946748878923</v>
          </cell>
          <cell r="P21">
            <v>0.6603797389279559</v>
          </cell>
          <cell r="Q21">
            <v>0.685528315355831</v>
          </cell>
          <cell r="R21">
            <v>0.6947988029162958</v>
          </cell>
          <cell r="S21">
            <v>0.6985555183540416</v>
          </cell>
          <cell r="T21">
            <v>0.6983932818328029</v>
          </cell>
          <cell r="U21">
            <v>0.6973470252720981</v>
          </cell>
          <cell r="V21">
            <v>0.7084406392382304</v>
          </cell>
          <cell r="W21">
            <v>0.706705722333563</v>
          </cell>
          <cell r="X21">
            <v>0.6902601914632863</v>
          </cell>
          <cell r="Y21">
            <v>0.6829754665312446</v>
          </cell>
          <cell r="Z21">
            <v>0.6764200184310144</v>
          </cell>
          <cell r="AA21">
            <v>0.6706969027164563</v>
          </cell>
          <cell r="AB21">
            <v>0.6684472411113559</v>
          </cell>
          <cell r="AC21">
            <v>0.6584277777925139</v>
          </cell>
          <cell r="AD21">
            <v>0.6395401523632057</v>
          </cell>
          <cell r="AE21">
            <v>0.6182514871473231</v>
          </cell>
          <cell r="AF21">
            <v>0.6344879244092975</v>
          </cell>
          <cell r="AG21">
            <v>0.6516849549857776</v>
          </cell>
          <cell r="AH21">
            <v>0.652027244937579</v>
          </cell>
          <cell r="AI21">
            <v>0.6569639619966097</v>
          </cell>
          <cell r="AJ21">
            <v>0.6492477057014295</v>
          </cell>
          <cell r="AK21">
            <v>0.6408481641491154</v>
          </cell>
          <cell r="AL21">
            <v>0.6369929293971924</v>
          </cell>
          <cell r="AM21">
            <v>0.6289949184052137</v>
          </cell>
          <cell r="AN21">
            <v>0.6231255185210517</v>
          </cell>
          <cell r="AO21">
            <v>0.6219878877212228</v>
          </cell>
          <cell r="AP21">
            <v>0.6149083405856096</v>
          </cell>
          <cell r="AQ21">
            <v>0.6070072602543843</v>
          </cell>
        </row>
        <row r="22">
          <cell r="B22">
            <v>8246</v>
          </cell>
          <cell r="C22">
            <v>8524</v>
          </cell>
          <cell r="D22">
            <v>8834</v>
          </cell>
          <cell r="E22">
            <v>9130</v>
          </cell>
          <cell r="F22">
            <v>9509</v>
          </cell>
          <cell r="G22">
            <v>9908</v>
          </cell>
          <cell r="H22">
            <v>10344</v>
          </cell>
          <cell r="I22">
            <v>10791</v>
          </cell>
          <cell r="J22">
            <v>11204</v>
          </cell>
          <cell r="K22">
            <v>11637</v>
          </cell>
          <cell r="L22">
            <v>12127</v>
          </cell>
          <cell r="M22">
            <v>12602</v>
          </cell>
          <cell r="N22">
            <v>13078</v>
          </cell>
          <cell r="O22">
            <v>13616</v>
          </cell>
          <cell r="P22">
            <v>14214</v>
          </cell>
          <cell r="Q22">
            <v>14799</v>
          </cell>
          <cell r="R22">
            <v>15419</v>
          </cell>
          <cell r="S22">
            <v>16000</v>
          </cell>
          <cell r="T22">
            <v>16597</v>
          </cell>
          <cell r="U22">
            <v>17145</v>
          </cell>
          <cell r="V22">
            <v>17773</v>
          </cell>
          <cell r="W22">
            <v>18219</v>
          </cell>
          <cell r="X22">
            <v>18593</v>
          </cell>
          <cell r="Y22">
            <v>18865</v>
          </cell>
          <cell r="Z22">
            <v>19144</v>
          </cell>
          <cell r="AA22">
            <v>19452</v>
          </cell>
          <cell r="AB22">
            <v>19765</v>
          </cell>
          <cell r="AC22">
            <v>20106</v>
          </cell>
          <cell r="AD22">
            <v>20557</v>
          </cell>
          <cell r="AE22">
            <v>21164</v>
          </cell>
          <cell r="AF22">
            <v>21845</v>
          </cell>
          <cell r="AG22">
            <v>22442</v>
          </cell>
          <cell r="AH22">
            <v>23014</v>
          </cell>
          <cell r="AI22">
            <v>23546</v>
          </cell>
          <cell r="AJ22">
            <v>24057</v>
          </cell>
          <cell r="AK22">
            <v>24607</v>
          </cell>
          <cell r="AL22">
            <v>25105</v>
          </cell>
          <cell r="AM22">
            <v>25656</v>
          </cell>
          <cell r="AN22">
            <v>26214</v>
          </cell>
          <cell r="AO22">
            <v>26798</v>
          </cell>
          <cell r="AP22">
            <v>27450</v>
          </cell>
          <cell r="AQ22">
            <v>28160</v>
          </cell>
        </row>
        <row r="23">
          <cell r="C23">
            <v>0.03315747995166239</v>
          </cell>
          <cell r="D23">
            <v>0.035722198937964016</v>
          </cell>
          <cell r="E23">
            <v>0.03295778143254232</v>
          </cell>
          <cell r="F23">
            <v>0.04067302395043015</v>
          </cell>
          <cell r="G23">
            <v>0.04110379306980595</v>
          </cell>
          <cell r="H23">
            <v>0.043064129842443316</v>
          </cell>
          <cell r="I23">
            <v>0.04230581191204019</v>
          </cell>
          <cell r="J23">
            <v>0.03755840401626554</v>
          </cell>
          <cell r="K23">
            <v>0.03791881972807772</v>
          </cell>
          <cell r="L23">
            <v>0.041244694548714864</v>
          </cell>
          <cell r="M23">
            <v>0.038421159845208996</v>
          </cell>
          <cell r="N23">
            <v>0.03707589761922049</v>
          </cell>
          <cell r="O23">
            <v>0.04031414269193406</v>
          </cell>
          <cell r="P23">
            <v>0.04298182257368503</v>
          </cell>
          <cell r="Q23">
            <v>0.04033221651500756</v>
          </cell>
          <cell r="R23">
            <v>0.04104090426950478</v>
          </cell>
          <cell r="S23">
            <v>0.0369882070505655</v>
          </cell>
          <cell r="T23">
            <v>0.03663323389880058</v>
          </cell>
          <cell r="U23">
            <v>0.03248462977630187</v>
          </cell>
          <cell r="V23">
            <v>0.03597386586297102</v>
          </cell>
          <cell r="W23">
            <v>0.024784553805693214</v>
          </cell>
          <cell r="X23">
            <v>0.020320160214377738</v>
          </cell>
          <cell r="Y23">
            <v>0.014523187618348195</v>
          </cell>
          <cell r="Z23">
            <v>0.014680997189798456</v>
          </cell>
          <cell r="AA23">
            <v>0.015960541935467122</v>
          </cell>
          <cell r="AB23">
            <v>0.015962804207109504</v>
          </cell>
          <cell r="AC23">
            <v>0.0171055812345796</v>
          </cell>
          <cell r="AD23">
            <v>0.022183237560307628</v>
          </cell>
          <cell r="AE23">
            <v>0.029100109498349375</v>
          </cell>
          <cell r="AF23">
            <v>0.03167043736151384</v>
          </cell>
          <cell r="AG23">
            <v>0.02696214083927522</v>
          </cell>
          <cell r="AH23">
            <v>0.02516852315859231</v>
          </cell>
          <cell r="AI23">
            <v>0.022853228254738223</v>
          </cell>
          <cell r="AJ23">
            <v>0.02147005983699623</v>
          </cell>
          <cell r="AK23">
            <v>0.022604940813361788</v>
          </cell>
          <cell r="AL23">
            <v>0.020036074180305688</v>
          </cell>
          <cell r="AM23">
            <v>0.021710432904184923</v>
          </cell>
          <cell r="AN23">
            <v>0.02151615680650004</v>
          </cell>
          <cell r="AO23">
            <v>0.022033638669062362</v>
          </cell>
          <cell r="AP23">
            <v>0.024038910089123393</v>
          </cell>
          <cell r="AQ23">
            <v>0.025536363334302013</v>
          </cell>
        </row>
        <row r="24">
          <cell r="C24">
            <v>0.0337133155469318</v>
          </cell>
          <cell r="D24">
            <v>0.03636790239324261</v>
          </cell>
          <cell r="E24">
            <v>0.03350690513923471</v>
          </cell>
          <cell r="F24">
            <v>0.041511500547645186</v>
          </cell>
          <cell r="G24">
            <v>0.04196024818592914</v>
          </cell>
          <cell r="H24">
            <v>0.0440048445700445</v>
          </cell>
          <cell r="I24">
            <v>0.0432134570765661</v>
          </cell>
          <cell r="J24">
            <v>0.03827263460290986</v>
          </cell>
          <cell r="K24">
            <v>0.03864691181720814</v>
          </cell>
          <cell r="L24">
            <v>0.04210707226948518</v>
          </cell>
          <cell r="M24">
            <v>0.039168796899480496</v>
          </cell>
          <cell r="N24">
            <v>0.03777178225678468</v>
          </cell>
          <cell r="O24">
            <v>0.041137788652699125</v>
          </cell>
          <cell r="P24">
            <v>0.04391891891891886</v>
          </cell>
          <cell r="Q24">
            <v>0.041156606162938036</v>
          </cell>
          <cell r="R24">
            <v>0.04189472261639304</v>
          </cell>
          <cell r="S24">
            <v>0.037680783448991395</v>
          </cell>
          <cell r="T24">
            <v>0.03731250000000008</v>
          </cell>
          <cell r="U24">
            <v>0.03301801530397053</v>
          </cell>
          <cell r="V24">
            <v>0.036628754738990965</v>
          </cell>
          <cell r="W24">
            <v>0.025094244078095906</v>
          </cell>
          <cell r="X24">
            <v>0.02052802019869371</v>
          </cell>
          <cell r="Y24">
            <v>0.014629161512397237</v>
          </cell>
          <cell r="Z24">
            <v>0.014789292340312787</v>
          </cell>
          <cell r="AA24">
            <v>0.016088591725867074</v>
          </cell>
          <cell r="AB24">
            <v>0.01609089039687439</v>
          </cell>
          <cell r="AC24">
            <v>0.017252719453579646</v>
          </cell>
          <cell r="AD24">
            <v>0.022431115090022935</v>
          </cell>
          <cell r="AE24">
            <v>0.029527654813445547</v>
          </cell>
          <cell r="AF24">
            <v>0.03217728217728211</v>
          </cell>
          <cell r="AG24">
            <v>0.027328908216983194</v>
          </cell>
          <cell r="AH24">
            <v>0.025487924427412878</v>
          </cell>
          <cell r="AI24">
            <v>0.023116363952376817</v>
          </cell>
          <cell r="AJ24">
            <v>0.021702199949035883</v>
          </cell>
          <cell r="AK24">
            <v>0.022862368541380906</v>
          </cell>
          <cell r="AL24">
            <v>0.020238143617669735</v>
          </cell>
          <cell r="AM24">
            <v>0.021947819159529924</v>
          </cell>
          <cell r="AN24">
            <v>0.021749298409728723</v>
          </cell>
          <cell r="AO24">
            <v>0.022278171969176697</v>
          </cell>
          <cell r="AP24">
            <v>0.02433017389357417</v>
          </cell>
          <cell r="AQ24">
            <v>0.025865209471766848</v>
          </cell>
        </row>
        <row r="25">
          <cell r="C25">
            <v>0.031004243944871692</v>
          </cell>
          <cell r="D25">
            <v>0.02899975260564567</v>
          </cell>
          <cell r="E25">
            <v>0.02991351412473186</v>
          </cell>
          <cell r="F25">
            <v>0.04747724235922897</v>
          </cell>
          <cell r="G25">
            <v>0.019925033787628933</v>
          </cell>
          <cell r="H25">
            <v>0.013302273214425113</v>
          </cell>
          <cell r="I25">
            <v>0.024248509673831565</v>
          </cell>
          <cell r="J25">
            <v>0.028117243059161523</v>
          </cell>
          <cell r="K25">
            <v>0.04082518960893048</v>
          </cell>
          <cell r="L25">
            <v>0.03493442603955563</v>
          </cell>
          <cell r="M25">
            <v>0.018771077089223133</v>
          </cell>
          <cell r="N25">
            <v>0.03897590426004193</v>
          </cell>
          <cell r="O25">
            <v>0.039785888528532716</v>
          </cell>
          <cell r="P25">
            <v>0.01608520453726897</v>
          </cell>
          <cell r="Q25">
            <v>-0.016256987870692238</v>
          </cell>
          <cell r="R25">
            <v>0.0455455104200628</v>
          </cell>
          <cell r="S25">
            <v>-0.00223233969835571</v>
          </cell>
          <cell r="T25">
            <v>0.015703524646987998</v>
          </cell>
          <cell r="U25">
            <v>0.0066437709378800456</v>
          </cell>
          <cell r="V25">
            <v>0.03399366328334373</v>
          </cell>
          <cell r="W25">
            <v>0.004748885879922692</v>
          </cell>
          <cell r="X25">
            <v>0.0058139376909794975</v>
          </cell>
          <cell r="Y25">
            <v>0.00523602278053205</v>
          </cell>
          <cell r="Z25">
            <v>0.021438447028047744</v>
          </cell>
          <cell r="AA25">
            <v>0.009516737510946314</v>
          </cell>
          <cell r="AB25">
            <v>0.008352843652051934</v>
          </cell>
          <cell r="AC25">
            <v>0.01709864805313548</v>
          </cell>
          <cell r="AD25">
            <v>0.02608860545944756</v>
          </cell>
          <cell r="AE25">
            <v>0.017385856376587766</v>
          </cell>
          <cell r="AF25">
            <v>0.00951804396879322</v>
          </cell>
          <cell r="AG25">
            <v>0.009455694785687042</v>
          </cell>
          <cell r="AH25">
            <v>0.009800305503781576</v>
          </cell>
          <cell r="AI25">
            <v>-0.018095095568540262</v>
          </cell>
          <cell r="AJ25">
            <v>0.024227697514897423</v>
          </cell>
          <cell r="AK25">
            <v>0.012211860770358572</v>
          </cell>
          <cell r="AL25">
            <v>0.0004651443239983167</v>
          </cell>
          <cell r="AM25">
            <v>0.021618623084259086</v>
          </cell>
          <cell r="AN25">
            <v>0.010943074689977433</v>
          </cell>
          <cell r="AO25">
            <v>0.011526135743790134</v>
          </cell>
          <cell r="AP25">
            <v>0.017200321247653406</v>
          </cell>
          <cell r="AQ25">
            <v>0.014134909257464794</v>
          </cell>
        </row>
        <row r="26">
          <cell r="C26">
            <v>0.03195497706483215</v>
          </cell>
          <cell r="D26">
            <v>0.030005852220065278</v>
          </cell>
          <cell r="E26">
            <v>0.030650243837799282</v>
          </cell>
          <cell r="F26">
            <v>0.04944237713619763</v>
          </cell>
          <cell r="G26">
            <v>0.02021703064941918</v>
          </cell>
          <cell r="H26">
            <v>0.013419336234875415</v>
          </cell>
          <cell r="I26">
            <v>0.024630886321636028</v>
          </cell>
          <cell r="J26">
            <v>0.028690632547390398</v>
          </cell>
          <cell r="K26">
            <v>0.04259134155349155</v>
          </cell>
          <cell r="L26">
            <v>0.036366109072447944</v>
          </cell>
          <cell r="M26">
            <v>0.019173540523236804</v>
          </cell>
          <cell r="N26">
            <v>0.040050730546405455</v>
          </cell>
          <cell r="O26">
            <v>0.04127844268704269</v>
          </cell>
          <cell r="P26">
            <v>0.01654252480953856</v>
          </cell>
          <cell r="Q26">
            <v>-0.01649689694859985</v>
          </cell>
          <cell r="R26">
            <v>0.04681045255418399</v>
          </cell>
          <cell r="S26">
            <v>-0.0024266219653876243</v>
          </cell>
          <cell r="T26">
            <v>0.01589553085483268</v>
          </cell>
          <cell r="U26">
            <v>0.006719640576429755</v>
          </cell>
          <cell r="V26">
            <v>0.0347631703001591</v>
          </cell>
          <cell r="W26">
            <v>0.004534256397975762</v>
          </cell>
          <cell r="X26">
            <v>0.0056928552393961645</v>
          </cell>
          <cell r="Y26">
            <v>0.005169467172767225</v>
          </cell>
          <cell r="Z26">
            <v>0.0217594442504147</v>
          </cell>
          <cell r="AA26">
            <v>0.009634509874562531</v>
          </cell>
          <cell r="AB26">
            <v>0.008454121919586102</v>
          </cell>
          <cell r="AC26">
            <v>0.017395239833103454</v>
          </cell>
          <cell r="AD26">
            <v>0.026933156588614223</v>
          </cell>
          <cell r="AE26">
            <v>0.01782954079666297</v>
          </cell>
          <cell r="AF26">
            <v>0.009667789260261923</v>
          </cell>
          <cell r="AG26">
            <v>0.009519784831932717</v>
          </cell>
          <cell r="AH26">
            <v>0.009804657653784098</v>
          </cell>
          <cell r="AI26">
            <v>-0.018088948810314684</v>
          </cell>
          <cell r="AJ26">
            <v>0.024575063285790524</v>
          </cell>
          <cell r="AK26">
            <v>0.012411297616914303</v>
          </cell>
          <cell r="AL26">
            <v>0.00043658419036639133</v>
          </cell>
          <cell r="AM26">
            <v>0.02211995627228649</v>
          </cell>
          <cell r="AN26">
            <v>0.011164368607579373</v>
          </cell>
          <cell r="AO26">
            <v>0.011731410321822311</v>
          </cell>
          <cell r="AP26">
            <v>0.017632222197521003</v>
          </cell>
          <cell r="AQ26">
            <v>0.014480225165028428</v>
          </cell>
        </row>
        <row r="31">
          <cell r="B31">
            <v>0.020240650875832086</v>
          </cell>
          <cell r="C31">
            <v>0.020893476906647685</v>
          </cell>
          <cell r="D31">
            <v>0.021617960131604413</v>
          </cell>
          <cell r="E31">
            <v>0.022012929307010053</v>
          </cell>
          <cell r="F31">
            <v>0.023242655810663954</v>
          </cell>
          <cell r="G31">
            <v>0.024215697981883007</v>
          </cell>
          <cell r="H31">
            <v>0.024670318523026983</v>
          </cell>
          <cell r="I31">
            <v>0.02453699018317984</v>
          </cell>
          <cell r="J31">
            <v>0.025781512605042016</v>
          </cell>
          <cell r="K31">
            <v>0.027442688997286364</v>
          </cell>
          <cell r="L31">
            <v>0.028548581227020163</v>
          </cell>
          <cell r="M31">
            <v>0.029116898374779716</v>
          </cell>
          <cell r="N31">
            <v>0.03016441821247892</v>
          </cell>
          <cell r="O31">
            <v>0.03144604362979218</v>
          </cell>
          <cell r="P31">
            <v>0.031467753891771685</v>
          </cell>
          <cell r="Q31">
            <v>0.03118763039997412</v>
          </cell>
          <cell r="R31">
            <v>0.03300612699289789</v>
          </cell>
          <cell r="S31">
            <v>0.03401791530944625</v>
          </cell>
          <cell r="T31">
            <v>0.03507973779473633</v>
          </cell>
          <cell r="U31">
            <v>0.036542316530582306</v>
          </cell>
          <cell r="V31">
            <v>0.03677679238540753</v>
          </cell>
          <cell r="W31">
            <v>0.036743296261470125</v>
          </cell>
          <cell r="X31">
            <v>0.03642395924591972</v>
          </cell>
          <cell r="Y31">
            <v>0.0371945362486365</v>
          </cell>
          <cell r="Z31">
            <v>0.038396403759705766</v>
          </cell>
          <cell r="AA31">
            <v>0.039273072889355005</v>
          </cell>
          <cell r="AB31">
            <v>0.04016637736219828</v>
          </cell>
          <cell r="AC31">
            <v>0.04075183784403294</v>
          </cell>
          <cell r="AD31">
            <v>0.04201370241989292</v>
          </cell>
          <cell r="AE31">
            <v>0.043106198540193034</v>
          </cell>
          <cell r="AF31">
            <v>0.04470776089671636</v>
          </cell>
          <cell r="AG31">
            <v>0.04183336667333467</v>
          </cell>
          <cell r="AH31">
            <v>0.04244732858525448</v>
          </cell>
          <cell r="AI31">
            <v>0.04168319392946452</v>
          </cell>
          <cell r="AJ31">
            <v>0.04253395888089214</v>
          </cell>
          <cell r="AK31">
            <v>0.04314176902070756</v>
          </cell>
          <cell r="AL31">
            <v>0.043342776203966</v>
          </cell>
          <cell r="AM31">
            <v>0.043888022229805486</v>
          </cell>
          <cell r="AN31">
            <v>0.0448478494099288</v>
          </cell>
          <cell r="AO31">
            <v>0.045457645697582365</v>
          </cell>
          <cell r="AP31">
            <v>0.046754526869158874</v>
          </cell>
          <cell r="AQ31">
            <v>0.04812316608427794</v>
          </cell>
        </row>
        <row r="32">
          <cell r="B32">
            <v>0.0430495338218931</v>
          </cell>
          <cell r="C32">
            <v>0.044942193742816654</v>
          </cell>
          <cell r="D32">
            <v>0.04753174946656926</v>
          </cell>
          <cell r="E32">
            <v>0.04973841154378707</v>
          </cell>
          <cell r="F32">
            <v>0.05244513975534147</v>
          </cell>
          <cell r="G32">
            <v>0.05543316094965433</v>
          </cell>
          <cell r="H32">
            <v>0.05772765583679197</v>
          </cell>
          <cell r="I32">
            <v>0.06074474027488673</v>
          </cell>
          <cell r="J32">
            <v>0.06434630185173996</v>
          </cell>
          <cell r="K32">
            <v>0.06878119820578082</v>
          </cell>
          <cell r="L32">
            <v>0.07197511861359553</v>
          </cell>
          <cell r="M32">
            <v>0.07474030061798234</v>
          </cell>
          <cell r="N32">
            <v>0.07864371251546733</v>
          </cell>
          <cell r="O32">
            <v>0.08294891158277386</v>
          </cell>
          <cell r="P32">
            <v>0.08566182125574362</v>
          </cell>
          <cell r="Q32">
            <v>0.08856212527650124</v>
          </cell>
          <cell r="R32">
            <v>0.09203889651120038</v>
          </cell>
          <cell r="S32">
            <v>0.09630271831669523</v>
          </cell>
          <cell r="T32">
            <v>0.09926453117819514</v>
          </cell>
          <cell r="U32">
            <v>0.10292965618105508</v>
          </cell>
          <cell r="V32">
            <v>0.1036506403883962</v>
          </cell>
          <cell r="W32">
            <v>0.10489855067981264</v>
          </cell>
          <cell r="X32">
            <v>0.1048734633249222</v>
          </cell>
          <cell r="Y32">
            <v>0.10863614257050205</v>
          </cell>
          <cell r="Z32">
            <v>0.11206132408071394</v>
          </cell>
          <cell r="AA32">
            <v>0.1149992794209376</v>
          </cell>
          <cell r="AB32">
            <v>0.11676351823158236</v>
          </cell>
          <cell r="AC32">
            <v>0.11848879245532208</v>
          </cell>
          <cell r="AD32">
            <v>0.12201622886321536</v>
          </cell>
          <cell r="AE32">
            <v>0.1260667118412183</v>
          </cell>
          <cell r="AF32">
            <v>0.13266206072341546</v>
          </cell>
          <cell r="AG32">
            <v>0.11982520603715185</v>
          </cell>
          <cell r="AH32">
            <v>0.12344446230709798</v>
          </cell>
          <cell r="AI32">
            <v>0.12613847147687993</v>
          </cell>
          <cell r="AJ32">
            <v>0.13053378678734207</v>
          </cell>
          <cell r="AK32">
            <v>0.1315874449237964</v>
          </cell>
          <cell r="AL32">
            <v>0.13157135578305995</v>
          </cell>
          <cell r="AM32">
            <v>0.1360774946868581</v>
          </cell>
          <cell r="AN32">
            <v>0.1401768505948111</v>
          </cell>
          <cell r="AO32">
            <v>0.14256609622948477</v>
          </cell>
        </row>
        <row r="33">
          <cell r="B33">
            <v>1</v>
          </cell>
          <cell r="C33">
            <v>0.9884288303359822</v>
          </cell>
          <cell r="D33">
            <v>0.9748129559923788</v>
          </cell>
          <cell r="E33">
            <v>0.9555276732190158</v>
          </cell>
          <cell r="F33">
            <v>0.9657047260560435</v>
          </cell>
          <cell r="G33">
            <v>0.9571076722896045</v>
          </cell>
          <cell r="H33">
            <v>0.9476741484269715</v>
          </cell>
          <cell r="I33">
            <v>0.9280635717273108</v>
          </cell>
          <cell r="J33">
            <v>0.9230912217110462</v>
          </cell>
          <cell r="K33">
            <v>0.9137506389702125</v>
          </cell>
          <cell r="L33">
            <v>0.9057577024954692</v>
          </cell>
          <cell r="M33">
            <v>0.8952553557321438</v>
          </cell>
          <cell r="N33">
            <v>0.8834983038245273</v>
          </cell>
          <cell r="O33">
            <v>0.8680700776058369</v>
          </cell>
          <cell r="P33">
            <v>0.8525489102653471</v>
          </cell>
          <cell r="Q33">
            <v>0.836795390120359</v>
          </cell>
          <cell r="R33">
            <v>0.8525489102653471</v>
          </cell>
          <cell r="S33">
            <v>0.836795390120359</v>
          </cell>
          <cell r="T33">
            <v>0.8294065709373114</v>
          </cell>
          <cell r="U33">
            <v>0.8199265765137788</v>
          </cell>
          <cell r="V33">
            <v>0.8096565825549515</v>
          </cell>
          <cell r="W33">
            <v>0.8016636460802082</v>
          </cell>
          <cell r="X33">
            <v>0.8038942330033925</v>
          </cell>
          <cell r="Y33">
            <v>0.8011059993494122</v>
          </cell>
          <cell r="Z33">
            <v>0.7972024722338399</v>
          </cell>
          <cell r="AA33">
            <v>0.7867465960314142</v>
          </cell>
          <cell r="AB33">
            <v>0.7821924810632466</v>
          </cell>
          <cell r="AC33">
            <v>0.7765695431943864</v>
          </cell>
          <cell r="AD33">
            <v>0.7761513081462895</v>
          </cell>
          <cell r="AE33">
            <v>0.7672754310144524</v>
          </cell>
          <cell r="AF33">
            <v>0.7485013244109857</v>
          </cell>
          <cell r="AG33">
            <v>0.7395325061573494</v>
          </cell>
          <cell r="AH33">
            <v>0.7458718147496272</v>
          </cell>
          <cell r="AI33">
            <v>0.7332333197713522</v>
          </cell>
          <cell r="AJ33">
            <v>0.7275760886858387</v>
          </cell>
          <cell r="AK33">
            <v>0.7349585746414024</v>
          </cell>
          <cell r="AL33">
            <v>0.7462730368124295</v>
          </cell>
          <cell r="AM33">
            <v>0.7378874956998598</v>
          </cell>
          <cell r="AN33">
            <v>0.728980365905647</v>
          </cell>
          <cell r="AO33">
            <v>0.7250716239973057</v>
          </cell>
        </row>
        <row r="34">
          <cell r="B34">
            <v>0.9938226882745472</v>
          </cell>
          <cell r="C34">
            <v>0.9998864883272163</v>
          </cell>
          <cell r="D34">
            <v>1.0027983663590985</v>
          </cell>
          <cell r="E34">
            <v>1.0035868005738882</v>
          </cell>
          <cell r="F34">
            <v>1.0066215142457149</v>
          </cell>
          <cell r="G34">
            <v>1.0091656608328303</v>
          </cell>
          <cell r="H34">
            <v>1.0083547557840618</v>
          </cell>
          <cell r="I34">
            <v>0.9992642218177593</v>
          </cell>
          <cell r="J34">
            <v>1.002990407394462</v>
          </cell>
          <cell r="K34">
            <v>1.0077227494524916</v>
          </cell>
          <cell r="L34">
            <v>1.0098475343142845</v>
          </cell>
          <cell r="M34">
            <v>1.0089667435965344</v>
          </cell>
          <cell r="N34">
            <v>1.0081331425559155</v>
          </cell>
          <cell r="O34">
            <v>1.0075193567599763</v>
          </cell>
          <cell r="P34">
            <v>0.9982825567502986</v>
          </cell>
          <cell r="Q34">
            <v>0.9834454607302139</v>
          </cell>
          <cell r="R34">
            <v>0.9837324211326491</v>
          </cell>
          <cell r="S34">
            <v>0.9848766956719991</v>
          </cell>
          <cell r="T34">
            <v>0.9856286069933236</v>
          </cell>
          <cell r="U34">
            <v>0.9896815049357423</v>
          </cell>
          <cell r="V34">
            <v>0.9895833333333334</v>
          </cell>
          <cell r="W34">
            <v>0.9774417002139775</v>
          </cell>
          <cell r="X34">
            <v>0.9597433956824161</v>
          </cell>
          <cell r="Y34">
            <v>0.9468349864743012</v>
          </cell>
          <cell r="Z34">
            <v>0.9438900057438254</v>
          </cell>
          <cell r="AA34">
            <v>0.9430717744232412</v>
          </cell>
          <cell r="AB34">
            <v>0.949277155279064</v>
          </cell>
          <cell r="AC34">
            <v>0.9515601364899567</v>
          </cell>
          <cell r="AD34">
            <v>0.9520500104770553</v>
          </cell>
          <cell r="AE34">
            <v>0.9575212047775662</v>
          </cell>
          <cell r="AF34">
            <v>0.9669303636301905</v>
          </cell>
          <cell r="AG34">
            <v>0.9569173065713779</v>
          </cell>
          <cell r="AH34">
            <v>0.9472033855096109</v>
          </cell>
          <cell r="AI34">
            <v>0.9336974275214374</v>
          </cell>
          <cell r="AJ34">
            <v>0.9273198891234138</v>
          </cell>
          <cell r="AK34">
            <v>0.9303537223853914</v>
          </cell>
          <cell r="AL34">
            <v>0.9233500204331835</v>
          </cell>
          <cell r="AM34">
            <v>0.9129184166984854</v>
          </cell>
          <cell r="AN34">
            <v>0.9177097407397966</v>
          </cell>
          <cell r="AO34">
            <v>0.9237578672670521</v>
          </cell>
          <cell r="AP34">
            <v>0.9285311891836525</v>
          </cell>
          <cell r="AQ34">
            <v>0.93543428132206</v>
          </cell>
        </row>
        <row r="35">
          <cell r="B35">
            <v>0.6975476114480264</v>
          </cell>
          <cell r="C35">
            <v>0.7003842586458195</v>
          </cell>
          <cell r="D35">
            <v>0.6966647347067811</v>
          </cell>
          <cell r="E35">
            <v>0.6958463599821348</v>
          </cell>
          <cell r="F35">
            <v>0.6922935875943</v>
          </cell>
          <cell r="G35">
            <v>0.6913168187744458</v>
          </cell>
          <cell r="H35">
            <v>0.6886748242645144</v>
          </cell>
          <cell r="I35">
            <v>0.6770404551532472</v>
          </cell>
          <cell r="J35">
            <v>0.6778371548161213</v>
          </cell>
          <cell r="K35">
            <v>0.6809963630654909</v>
          </cell>
          <cell r="L35">
            <v>0.6813377545204912</v>
          </cell>
          <cell r="M35">
            <v>0.6782918880078015</v>
          </cell>
          <cell r="N35">
            <v>0.6771027203426561</v>
          </cell>
          <cell r="O35">
            <v>0.6799463413399479</v>
          </cell>
          <cell r="P35">
            <v>0.675442578302315</v>
          </cell>
          <cell r="Q35">
            <v>0.6680300964500329</v>
          </cell>
          <cell r="R35">
            <v>0.6645114035309272</v>
          </cell>
          <cell r="S35">
            <v>0.6623628309674822</v>
          </cell>
          <cell r="T35">
            <v>0.6636875704093128</v>
          </cell>
          <cell r="U35">
            <v>0.6663439819296547</v>
          </cell>
          <cell r="V35">
            <v>0.6677770157734888</v>
          </cell>
          <cell r="W35">
            <v>0.6655804185676009</v>
          </cell>
          <cell r="X35">
            <v>0.6610678293188478</v>
          </cell>
          <cell r="Y35">
            <v>0.6540457655107337</v>
          </cell>
          <cell r="Z35">
            <v>0.6530535693353652</v>
          </cell>
          <cell r="AA35">
            <v>0.657182966775854</v>
          </cell>
          <cell r="AB35">
            <v>0.6610355624094584</v>
          </cell>
          <cell r="AC35">
            <v>0.6637790127492644</v>
          </cell>
          <cell r="AD35">
            <v>0.6665270018621974</v>
          </cell>
          <cell r="AE35">
            <v>0.6677377594895741</v>
          </cell>
          <cell r="AF35">
            <v>0.6701936423419118</v>
          </cell>
          <cell r="AG35">
            <v>0.7173972328782067</v>
          </cell>
          <cell r="AH35">
            <v>0.7089591353539735</v>
          </cell>
          <cell r="AI35">
            <v>0.704380808571069</v>
          </cell>
          <cell r="AJ35">
            <v>0.7062827789352684</v>
          </cell>
          <cell r="AK35">
            <v>0.7021681042985493</v>
          </cell>
          <cell r="AL35">
            <v>0.7004562125413722</v>
          </cell>
          <cell r="AM35">
            <v>0.7015429122468659</v>
          </cell>
          <cell r="AN35">
            <v>0.7017352415026834</v>
          </cell>
          <cell r="AO35">
            <v>0.696856781187042</v>
          </cell>
          <cell r="AP35">
            <v>0.6968096495610592</v>
          </cell>
          <cell r="AQ35">
            <v>0.6984109942022761</v>
          </cell>
        </row>
        <row r="36">
          <cell r="B36">
            <v>0.6782241625024805</v>
          </cell>
          <cell r="C36">
            <v>0.671620539289846</v>
          </cell>
          <cell r="D36">
            <v>0.6678396115206644</v>
          </cell>
          <cell r="E36">
            <v>0.6632455697084807</v>
          </cell>
          <cell r="F36">
            <v>0.6585361646340412</v>
          </cell>
          <cell r="G36">
            <v>0.6542247394189598</v>
          </cell>
          <cell r="H36">
            <v>0.6493879759247988</v>
          </cell>
          <cell r="I36">
            <v>0.6433390682454543</v>
          </cell>
          <cell r="J36">
            <v>0.638436974789916</v>
          </cell>
          <cell r="K36">
            <v>0.6362728286746466</v>
          </cell>
          <cell r="L36">
            <v>0.6364610641209543</v>
          </cell>
          <cell r="M36">
            <v>0.6358429606422558</v>
          </cell>
          <cell r="N36">
            <v>0.6359936437929693</v>
          </cell>
          <cell r="O36">
            <v>0.6374887053052795</v>
          </cell>
          <cell r="P36">
            <v>0.6390240758049441</v>
          </cell>
          <cell r="Q36">
            <v>0.6405731938087306</v>
          </cell>
          <cell r="R36">
            <v>0.6434642700427426</v>
          </cell>
          <cell r="S36">
            <v>0.6471009771986971</v>
          </cell>
          <cell r="T36">
            <v>0.6513550533215928</v>
          </cell>
          <cell r="U36">
            <v>0.6565784970419988</v>
          </cell>
          <cell r="V36">
            <v>0.6631582366890816</v>
          </cell>
          <cell r="W36">
            <v>0.6716221912389352</v>
          </cell>
          <cell r="X36">
            <v>0.6809597975274992</v>
          </cell>
          <cell r="Y36">
            <v>0.6901323608420299</v>
          </cell>
          <cell r="Z36">
            <v>0.6972619534123417</v>
          </cell>
          <cell r="AA36">
            <v>0.7003801782905087</v>
          </cell>
          <cell r="AB36">
            <v>0.7008482625356172</v>
          </cell>
          <cell r="AC36">
            <v>0.7011804771026737</v>
          </cell>
          <cell r="AD36">
            <v>0.6991163403798272</v>
          </cell>
          <cell r="AE36">
            <v>0.6970014340267148</v>
          </cell>
          <cell r="AF36">
            <v>0.6947812751964334</v>
          </cell>
          <cell r="AG36">
            <v>0.6876750350070014</v>
          </cell>
          <cell r="AH36">
            <v>0.686515125195424</v>
          </cell>
          <cell r="AI36">
            <v>0.6852634301974648</v>
          </cell>
          <cell r="AJ36">
            <v>0.6837955343764585</v>
          </cell>
          <cell r="AK36">
            <v>0.6828596269945262</v>
          </cell>
          <cell r="AL36">
            <v>0.6825119663964052</v>
          </cell>
          <cell r="AM36">
            <v>0.6824696533905328</v>
          </cell>
          <cell r="AN36">
            <v>0.6815078513605773</v>
          </cell>
          <cell r="AO36">
            <v>0.6831374459533525</v>
          </cell>
          <cell r="AP36">
            <v>0.6819996105919003</v>
          </cell>
          <cell r="AQ36">
            <v>0.6804086055544056</v>
          </cell>
        </row>
        <row r="40">
          <cell r="B40">
            <v>1122</v>
          </cell>
          <cell r="C40">
            <v>1173.9</v>
          </cell>
          <cell r="D40">
            <v>1228.7</v>
          </cell>
          <cell r="E40">
            <v>1263.3</v>
          </cell>
          <cell r="F40">
            <v>1347.4</v>
          </cell>
          <cell r="G40">
            <v>1419.5</v>
          </cell>
          <cell r="H40">
            <v>1459.2</v>
          </cell>
          <cell r="I40">
            <v>1454.7</v>
          </cell>
          <cell r="J40">
            <v>1534</v>
          </cell>
          <cell r="K40">
            <v>1648.4</v>
          </cell>
          <cell r="L40">
            <v>1731.5</v>
          </cell>
          <cell r="M40">
            <v>1784.4</v>
          </cell>
          <cell r="N40">
            <v>1860.3</v>
          </cell>
          <cell r="O40">
            <v>1948.9</v>
          </cell>
          <cell r="P40">
            <v>1952.7</v>
          </cell>
          <cell r="Q40">
            <v>1928.3</v>
          </cell>
          <cell r="R40">
            <v>2030.9</v>
          </cell>
          <cell r="S40">
            <v>2088.7</v>
          </cell>
          <cell r="T40">
            <v>2151.3</v>
          </cell>
          <cell r="U40">
            <v>2242.2</v>
          </cell>
          <cell r="V40">
            <v>2264.2</v>
          </cell>
          <cell r="W40">
            <v>2266.4</v>
          </cell>
          <cell r="X40">
            <v>2245.1</v>
          </cell>
          <cell r="Y40">
            <v>2284.6</v>
          </cell>
          <cell r="Z40">
            <v>2348.9</v>
          </cell>
          <cell r="AA40">
            <v>2396.6</v>
          </cell>
          <cell r="AB40">
            <v>2452.8</v>
          </cell>
          <cell r="AC40">
            <v>2489</v>
          </cell>
          <cell r="AD40">
            <v>2581.7</v>
          </cell>
          <cell r="AE40">
            <v>2675.3</v>
          </cell>
          <cell r="AF40">
            <v>2827.9</v>
          </cell>
          <cell r="AG40">
            <v>3346</v>
          </cell>
          <cell r="AH40">
            <v>3421</v>
          </cell>
          <cell r="AI40">
            <v>3383.8</v>
          </cell>
          <cell r="AJ40">
            <v>3463.2</v>
          </cell>
          <cell r="AK40">
            <v>3523</v>
          </cell>
          <cell r="AL40">
            <v>3549.6</v>
          </cell>
          <cell r="AM40">
            <v>3601.1</v>
          </cell>
          <cell r="AN40">
            <v>3678.6</v>
          </cell>
          <cell r="AO40">
            <v>3732.3</v>
          </cell>
          <cell r="AP40">
            <v>3842.1</v>
          </cell>
          <cell r="AQ40">
            <v>3952.5</v>
          </cell>
        </row>
        <row r="41">
          <cell r="C41">
            <v>0.04521873180183496</v>
          </cell>
          <cell r="D41">
            <v>0.045625160989049104</v>
          </cell>
          <cell r="E41">
            <v>0.027770644962466104</v>
          </cell>
          <cell r="F41">
            <v>0.06444946469056777</v>
          </cell>
          <cell r="G41">
            <v>0.052127887386466294</v>
          </cell>
          <cell r="H41">
            <v>0.027583643407041173</v>
          </cell>
          <cell r="I41">
            <v>-0.0030886465406506345</v>
          </cell>
          <cell r="J41">
            <v>0.053079009147785176</v>
          </cell>
          <cell r="K41">
            <v>0.07192641753746093</v>
          </cell>
          <cell r="L41">
            <v>0.04918296437781431</v>
          </cell>
          <cell r="M41">
            <v>0.03009413941163315</v>
          </cell>
          <cell r="N41">
            <v>0.0416555407698321</v>
          </cell>
          <cell r="O41">
            <v>0.046527345804036516</v>
          </cell>
          <cell r="P41">
            <v>0.0019479194184726931</v>
          </cell>
          <cell r="Q41">
            <v>-0.012574244520891975</v>
          </cell>
          <cell r="R41">
            <v>0.05184025881350481</v>
          </cell>
          <cell r="S41">
            <v>0.028062818322207222</v>
          </cell>
          <cell r="T41">
            <v>0.029530447695367598</v>
          </cell>
          <cell r="U41">
            <v>0.041385216162854066</v>
          </cell>
          <cell r="V41">
            <v>0.009763968924515833</v>
          </cell>
          <cell r="W41">
            <v>0.0009711738722978775</v>
          </cell>
          <cell r="X41">
            <v>-0.009442605902137169</v>
          </cell>
          <cell r="Y41">
            <v>0.017440890685677047</v>
          </cell>
          <cell r="Z41">
            <v>0.027756179145943274</v>
          </cell>
          <cell r="AA41">
            <v>0.020103932802626383</v>
          </cell>
          <cell r="AB41">
            <v>0.023179162869133532</v>
          </cell>
          <cell r="AC41">
            <v>0.014650794250042277</v>
          </cell>
          <cell r="AD41">
            <v>0.03656707328775628</v>
          </cell>
          <cell r="AE41">
            <v>0.03561342691918036</v>
          </cell>
          <cell r="AF41">
            <v>0.05547286313780633</v>
          </cell>
          <cell r="AG41">
            <v>0.16823121583443443</v>
          </cell>
          <cell r="AH41">
            <v>0.022167303430835474</v>
          </cell>
          <cell r="AI41">
            <v>-0.010933567652908652</v>
          </cell>
          <cell r="AJ41">
            <v>0.023193678803074762</v>
          </cell>
          <cell r="AK41">
            <v>0.01711988221346691</v>
          </cell>
          <cell r="AL41">
            <v>0.007522021723462099</v>
          </cell>
          <cell r="AM41">
            <v>0.014404433262465474</v>
          </cell>
          <cell r="AN41">
            <v>0.021292890669532043</v>
          </cell>
          <cell r="AO41">
            <v>0.014492420591857931</v>
          </cell>
          <cell r="AP41">
            <v>0.028994426511580604</v>
          </cell>
          <cell r="AQ41">
            <v>0.02832919798349136</v>
          </cell>
        </row>
        <row r="42">
          <cell r="C42">
            <v>0.04625668449197873</v>
          </cell>
          <cell r="D42">
            <v>0.04668200017037227</v>
          </cell>
          <cell r="E42">
            <v>0.028159843737283197</v>
          </cell>
          <cell r="F42">
            <v>0.06657167735296454</v>
          </cell>
          <cell r="G42">
            <v>0.05351046459848585</v>
          </cell>
          <cell r="H42">
            <v>0.027967594223318182</v>
          </cell>
          <cell r="I42">
            <v>-0.003083881578947345</v>
          </cell>
          <cell r="J42">
            <v>0.05451295799821265</v>
          </cell>
          <cell r="K42">
            <v>0.07457627118644083</v>
          </cell>
          <cell r="L42">
            <v>0.05041252123271045</v>
          </cell>
          <cell r="M42">
            <v>0.030551544903263173</v>
          </cell>
          <cell r="N42">
            <v>0.04253530598520494</v>
          </cell>
          <cell r="O42">
            <v>0.04762672687200986</v>
          </cell>
          <cell r="P42">
            <v>0.0019498178459642634</v>
          </cell>
          <cell r="Q42">
            <v>-0.012495519024939838</v>
          </cell>
          <cell r="R42">
            <v>0.05320748846133916</v>
          </cell>
          <cell r="S42">
            <v>0.028460288542025536</v>
          </cell>
          <cell r="T42">
            <v>0.029970795231483827</v>
          </cell>
          <cell r="U42">
            <v>0.042253521126760285</v>
          </cell>
          <cell r="V42">
            <v>0.00981179199000981</v>
          </cell>
          <cell r="W42">
            <v>0.0009716456143451513</v>
          </cell>
          <cell r="X42">
            <v>-0.00939816448994002</v>
          </cell>
          <cell r="Y42">
            <v>0.01759387109705579</v>
          </cell>
          <cell r="Z42">
            <v>0.028144970673203318</v>
          </cell>
          <cell r="AA42">
            <v>0.020307377921580327</v>
          </cell>
          <cell r="AB42">
            <v>0.02344988734039899</v>
          </cell>
          <cell r="AC42">
            <v>0.014758643183300668</v>
          </cell>
          <cell r="AD42">
            <v>0.03724387304138199</v>
          </cell>
          <cell r="AE42">
            <v>0.0362551806948912</v>
          </cell>
          <cell r="AF42">
            <v>0.057040331925391596</v>
          </cell>
          <cell r="AG42">
            <v>0.18321015594610834</v>
          </cell>
          <cell r="AH42">
            <v>0.022414823670053874</v>
          </cell>
          <cell r="AI42">
            <v>-0.01087401344636063</v>
          </cell>
          <cell r="AJ42">
            <v>0.02346474377918306</v>
          </cell>
          <cell r="AK42">
            <v>0.01726726726726735</v>
          </cell>
          <cell r="AL42">
            <v>0.007550383196139654</v>
          </cell>
          <cell r="AM42">
            <v>0.014508677034031914</v>
          </cell>
          <cell r="AN42">
            <v>0.021521201854988847</v>
          </cell>
          <cell r="AO42">
            <v>0.01459794487033128</v>
          </cell>
          <cell r="AP42">
            <v>0.029418857005063748</v>
          </cell>
          <cell r="AQ42">
            <v>0.028734285937378035</v>
          </cell>
        </row>
        <row r="43">
          <cell r="B43">
            <v>26063</v>
          </cell>
          <cell r="C43">
            <v>26426</v>
          </cell>
          <cell r="D43">
            <v>26518</v>
          </cell>
          <cell r="E43">
            <v>26581</v>
          </cell>
          <cell r="F43">
            <v>26604</v>
          </cell>
          <cell r="G43">
            <v>26755</v>
          </cell>
          <cell r="H43">
            <v>26673</v>
          </cell>
          <cell r="I43">
            <v>25804</v>
          </cell>
          <cell r="J43">
            <v>25826</v>
          </cell>
          <cell r="K43">
            <v>26228</v>
          </cell>
          <cell r="L43">
            <v>26560</v>
          </cell>
          <cell r="M43">
            <v>26668</v>
          </cell>
          <cell r="N43">
            <v>26774</v>
          </cell>
          <cell r="O43">
            <v>27066</v>
          </cell>
          <cell r="P43">
            <v>26738</v>
          </cell>
          <cell r="Q43">
            <v>26020</v>
          </cell>
          <cell r="R43">
            <v>25882</v>
          </cell>
          <cell r="S43">
            <v>25919</v>
          </cell>
          <cell r="T43">
            <v>26130</v>
          </cell>
          <cell r="U43">
            <v>26568</v>
          </cell>
          <cell r="V43">
            <v>26980</v>
          </cell>
          <cell r="W43">
            <v>26951</v>
          </cell>
          <cell r="X43">
            <v>26630</v>
          </cell>
          <cell r="Y43">
            <v>26251</v>
          </cell>
          <cell r="Z43">
            <v>26293</v>
          </cell>
          <cell r="AA43">
            <v>26489</v>
          </cell>
          <cell r="AB43">
            <v>26856</v>
          </cell>
          <cell r="AC43">
            <v>27050</v>
          </cell>
          <cell r="AD43">
            <v>27261</v>
          </cell>
          <cell r="AE43">
            <v>27658</v>
          </cell>
          <cell r="AF43">
            <v>28479</v>
          </cell>
          <cell r="AG43">
            <v>37759</v>
          </cell>
          <cell r="AH43">
            <v>37155</v>
          </cell>
          <cell r="AI43">
            <v>36586</v>
          </cell>
          <cell r="AJ43">
            <v>36465</v>
          </cell>
          <cell r="AK43">
            <v>36428</v>
          </cell>
          <cell r="AL43">
            <v>36151</v>
          </cell>
          <cell r="AM43">
            <v>35864</v>
          </cell>
          <cell r="AN43">
            <v>35999</v>
          </cell>
          <cell r="AO43">
            <v>36106</v>
          </cell>
          <cell r="AP43">
            <v>36261</v>
          </cell>
          <cell r="AQ43">
            <v>36510</v>
          </cell>
        </row>
        <row r="44">
          <cell r="C44">
            <v>0.013831689964749878</v>
          </cell>
          <cell r="D44">
            <v>0.0034753737005019446</v>
          </cell>
          <cell r="E44">
            <v>0.002372927157257471</v>
          </cell>
          <cell r="F44">
            <v>0.0008649055723900759</v>
          </cell>
          <cell r="G44">
            <v>0.005659791341093195</v>
          </cell>
          <cell r="H44">
            <v>-0.0030695539561563425</v>
          </cell>
          <cell r="I44">
            <v>-0.033122299137116375</v>
          </cell>
          <cell r="J44">
            <v>0.0008522177544645572</v>
          </cell>
          <cell r="K44">
            <v>0.015445805976913089</v>
          </cell>
          <cell r="L44">
            <v>0.012578782206860185</v>
          </cell>
          <cell r="M44">
            <v>0.004058020147580512</v>
          </cell>
          <cell r="N44">
            <v>0.003966922607892374</v>
          </cell>
          <cell r="O44">
            <v>0.010847060290607868</v>
          </cell>
          <cell r="P44">
            <v>-0.012192553093383036</v>
          </cell>
          <cell r="Q44">
            <v>-0.027220301476571535</v>
          </cell>
          <cell r="R44">
            <v>-0.005317726684880834</v>
          </cell>
          <cell r="S44">
            <v>0.0014285440934451144</v>
          </cell>
          <cell r="T44">
            <v>0.008107789039597631</v>
          </cell>
          <cell r="U44">
            <v>0.01662340454192442</v>
          </cell>
          <cell r="V44">
            <v>0.015388366705164466</v>
          </cell>
          <cell r="W44">
            <v>-0.0010754483616135355</v>
          </cell>
          <cell r="X44">
            <v>-0.011982002592155367</v>
          </cell>
          <cell r="Y44">
            <v>-0.014334316275718023</v>
          </cell>
          <cell r="Z44">
            <v>0.0015986605110005336</v>
          </cell>
          <cell r="AA44">
            <v>0.007426808415927056</v>
          </cell>
          <cell r="AB44">
            <v>0.013759707200683396</v>
          </cell>
          <cell r="AC44">
            <v>0.007197745614756763</v>
          </cell>
          <cell r="AD44">
            <v>0.0077701040888291445</v>
          </cell>
          <cell r="AE44">
            <v>0.014457907661147067</v>
          </cell>
          <cell r="AF44">
            <v>0.029251956525304476</v>
          </cell>
          <cell r="AG44">
            <v>0.2820568843079991</v>
          </cell>
          <cell r="AH44">
            <v>-0.016125506266337707</v>
          </cell>
          <cell r="AI44">
            <v>-0.015432698040326128</v>
          </cell>
          <cell r="AJ44">
            <v>-0.003312757132910148</v>
          </cell>
          <cell r="AK44">
            <v>-0.0010151867306242442</v>
          </cell>
          <cell r="AL44">
            <v>-0.007633098966109795</v>
          </cell>
          <cell r="AM44">
            <v>-0.007970603886324045</v>
          </cell>
          <cell r="AN44">
            <v>0.003757153439384247</v>
          </cell>
          <cell r="AO44">
            <v>0.0029678962219436633</v>
          </cell>
          <cell r="AP44">
            <v>0.004283727030963152</v>
          </cell>
          <cell r="AQ44">
            <v>0.006843412122116007</v>
          </cell>
        </row>
        <row r="45">
          <cell r="C45">
            <v>0.013927790354141933</v>
          </cell>
          <cell r="D45">
            <v>0.003481419813819775</v>
          </cell>
          <cell r="E45">
            <v>0.002375744777132427</v>
          </cell>
          <cell r="F45">
            <v>0.0008652797110717536</v>
          </cell>
          <cell r="G45">
            <v>0.0056758382198165425</v>
          </cell>
          <cell r="H45">
            <v>-0.0030648476920202006</v>
          </cell>
          <cell r="I45">
            <v>-0.03257976230645221</v>
          </cell>
          <cell r="J45">
            <v>0.0008525809951944741</v>
          </cell>
          <cell r="K45">
            <v>0.015565708975451065</v>
          </cell>
          <cell r="L45">
            <v>0.012658227848101333</v>
          </cell>
          <cell r="M45">
            <v>0.004066265060240992</v>
          </cell>
          <cell r="N45">
            <v>0.003974801259936989</v>
          </cell>
          <cell r="O45">
            <v>0.010906102935683837</v>
          </cell>
          <cell r="P45">
            <v>-0.01211852508682476</v>
          </cell>
          <cell r="Q45">
            <v>-0.026853167776198617</v>
          </cell>
          <cell r="R45">
            <v>-0.005303612605687902</v>
          </cell>
          <cell r="S45">
            <v>0.0014295649486129047</v>
          </cell>
          <cell r="T45">
            <v>0.00814074617076277</v>
          </cell>
          <cell r="U45">
            <v>0.01676234213547656</v>
          </cell>
          <cell r="V45">
            <v>0.015507377295995273</v>
          </cell>
          <cell r="W45">
            <v>-0.0010748702742772176</v>
          </cell>
          <cell r="X45">
            <v>-0.01191050424845086</v>
          </cell>
          <cell r="Y45">
            <v>-0.014232069095005628</v>
          </cell>
          <cell r="Z45">
            <v>0.001599939049941046</v>
          </cell>
          <cell r="AA45">
            <v>0.007454455558513651</v>
          </cell>
          <cell r="AB45">
            <v>0.013854807656008106</v>
          </cell>
          <cell r="AC45">
            <v>0.007223711647304176</v>
          </cell>
          <cell r="AD45">
            <v>0.007800369685767139</v>
          </cell>
          <cell r="AE45">
            <v>0.014562928726018942</v>
          </cell>
          <cell r="AF45">
            <v>0.029683997396774853</v>
          </cell>
          <cell r="AG45">
            <v>0.3258541381368727</v>
          </cell>
          <cell r="AH45">
            <v>-0.015996186339680585</v>
          </cell>
          <cell r="AI45">
            <v>-0.015314224195935977</v>
          </cell>
          <cell r="AJ45">
            <v>-0.00330727600721592</v>
          </cell>
          <cell r="AK45">
            <v>-0.0010146716029069136</v>
          </cell>
          <cell r="AL45">
            <v>-0.007604040847699611</v>
          </cell>
          <cell r="AM45">
            <v>-0.007938922851373431</v>
          </cell>
          <cell r="AN45">
            <v>0.003764220388132955</v>
          </cell>
          <cell r="AO45">
            <v>0.0029723047862439955</v>
          </cell>
          <cell r="AP45">
            <v>0.004292915304935363</v>
          </cell>
          <cell r="AQ45">
            <v>0.006866881773806677</v>
          </cell>
        </row>
        <row r="46">
          <cell r="B46">
            <v>0.6142465366460321</v>
          </cell>
          <cell r="C46">
            <v>0.6260349820612613</v>
          </cell>
          <cell r="D46">
            <v>0.629980994615141</v>
          </cell>
          <cell r="E46">
            <v>0.6322474968378293</v>
          </cell>
          <cell r="F46">
            <v>0.6228890301548238</v>
          </cell>
          <cell r="G46">
            <v>0.627773358039113</v>
          </cell>
          <cell r="H46">
            <v>0.6332928385963649</v>
          </cell>
          <cell r="I46">
            <v>0.6250725167988221</v>
          </cell>
          <cell r="J46">
            <v>0.6186548913952815</v>
          </cell>
          <cell r="K46">
            <v>0.6147856683838481</v>
          </cell>
          <cell r="L46">
            <v>0.6383372011464991</v>
          </cell>
          <cell r="M46">
            <v>0.6430194875070845</v>
          </cell>
          <cell r="N46">
            <v>0.644557081808941</v>
          </cell>
          <cell r="O46">
            <v>0.6539630447333837</v>
          </cell>
          <cell r="P46">
            <v>0.6710679020927276</v>
          </cell>
          <cell r="Q46">
            <v>0.6696356951564674</v>
          </cell>
          <cell r="R46">
            <v>0.6572081884879194</v>
          </cell>
          <cell r="S46">
            <v>0.657710290204838</v>
          </cell>
          <cell r="T46">
            <v>0.6512363206903983</v>
          </cell>
          <cell r="U46">
            <v>0.6477565562287777</v>
          </cell>
          <cell r="V46">
            <v>0.6624933941994909</v>
          </cell>
          <cell r="W46">
            <v>0.6651642876429994</v>
          </cell>
          <cell r="X46">
            <v>0.6622204887210846</v>
          </cell>
          <cell r="Y46">
            <v>0.6436563096539835</v>
          </cell>
          <cell r="Z46">
            <v>0.6353306889052278</v>
          </cell>
          <cell r="AA46">
            <v>0.6326910156023096</v>
          </cell>
          <cell r="AB46">
            <v>0.6295387795927013</v>
          </cell>
          <cell r="AC46">
            <v>0.6329426095414483</v>
          </cell>
          <cell r="AD46">
            <v>0.6239331502551871</v>
          </cell>
          <cell r="AE46">
            <v>0.6135988366488275</v>
          </cell>
          <cell r="AF46">
            <v>0.6067165111623387</v>
          </cell>
          <cell r="AG46">
            <v>0.6191898462487296</v>
          </cell>
          <cell r="AH46">
            <v>0.6274593055121537</v>
          </cell>
          <cell r="AI46">
            <v>0.6284950574197553</v>
          </cell>
          <cell r="AJ46">
            <v>0.616183587251074</v>
          </cell>
          <cell r="AK46">
            <v>0.6162919150548538</v>
          </cell>
          <cell r="AL46">
            <v>0.6138169215873069</v>
          </cell>
          <cell r="AM46">
            <v>0.6041119757448429</v>
          </cell>
          <cell r="AN46">
            <v>0.595656988053362</v>
          </cell>
          <cell r="AO46">
            <v>0.5939145092440526</v>
          </cell>
          <cell r="AP46">
            <v>0.5876536253436746</v>
          </cell>
          <cell r="AQ46">
            <v>0.5791099040872496</v>
          </cell>
        </row>
        <row r="47">
          <cell r="B47">
            <v>3366</v>
          </cell>
          <cell r="C47">
            <v>3576.1</v>
          </cell>
          <cell r="D47">
            <v>3790.5</v>
          </cell>
          <cell r="E47">
            <v>4000.4</v>
          </cell>
          <cell r="F47">
            <v>4237.2</v>
          </cell>
          <cell r="G47">
            <v>4480.5</v>
          </cell>
          <cell r="H47">
            <v>4717.4</v>
          </cell>
          <cell r="I47">
            <v>4917.1</v>
          </cell>
          <cell r="J47">
            <v>5120.8</v>
          </cell>
          <cell r="K47">
            <v>5356.3</v>
          </cell>
          <cell r="L47">
            <v>5623.3</v>
          </cell>
          <cell r="M47">
            <v>5904.8</v>
          </cell>
          <cell r="N47">
            <v>6185.8</v>
          </cell>
          <cell r="O47">
            <v>6455</v>
          </cell>
          <cell r="P47">
            <v>6668.2</v>
          </cell>
          <cell r="Q47">
            <v>6848.2</v>
          </cell>
          <cell r="R47">
            <v>7035.7</v>
          </cell>
          <cell r="S47">
            <v>7231.9</v>
          </cell>
          <cell r="T47">
            <v>7439.6</v>
          </cell>
          <cell r="U47">
            <v>7671.5</v>
          </cell>
          <cell r="V47">
            <v>7906.9</v>
          </cell>
          <cell r="W47">
            <v>8107.7</v>
          </cell>
          <cell r="X47">
            <v>8273.3</v>
          </cell>
          <cell r="Y47">
            <v>8443.7</v>
          </cell>
          <cell r="Z47">
            <v>8607.4</v>
          </cell>
          <cell r="AA47">
            <v>8763</v>
          </cell>
          <cell r="AB47">
            <v>8928</v>
          </cell>
          <cell r="AC47">
            <v>9095.2</v>
          </cell>
          <cell r="AD47">
            <v>9276.1</v>
          </cell>
          <cell r="AE47">
            <v>9478.3</v>
          </cell>
          <cell r="AF47">
            <v>9713</v>
          </cell>
          <cell r="AG47">
            <v>11225.4</v>
          </cell>
          <cell r="AH47">
            <v>11550</v>
          </cell>
          <cell r="AI47">
            <v>11819.7</v>
          </cell>
          <cell r="AJ47">
            <v>12106.3</v>
          </cell>
          <cell r="AK47">
            <v>12375.7</v>
          </cell>
          <cell r="AL47">
            <v>12623.3</v>
          </cell>
          <cell r="AM47">
            <v>12862.1</v>
          </cell>
          <cell r="AN47">
            <v>13097.6</v>
          </cell>
          <cell r="AO47">
            <v>13335.6</v>
          </cell>
          <cell r="AP47">
            <v>13595.6</v>
          </cell>
          <cell r="AQ47">
            <v>13877.3</v>
          </cell>
        </row>
        <row r="48">
          <cell r="C48">
            <v>0.06054772535747888</v>
          </cell>
          <cell r="D48">
            <v>0.058225115388128364</v>
          </cell>
          <cell r="E48">
            <v>0.05389641960600248</v>
          </cell>
          <cell r="F48">
            <v>0.057508317619979904</v>
          </cell>
          <cell r="G48">
            <v>0.05583197360193314</v>
          </cell>
          <cell r="H48">
            <v>0.051523153025500826</v>
          </cell>
          <cell r="I48">
            <v>0.041461125459588466</v>
          </cell>
          <cell r="J48">
            <v>0.04059175101843025</v>
          </cell>
          <cell r="K48">
            <v>0.04496276136387474</v>
          </cell>
          <cell r="L48">
            <v>0.048645241980390955</v>
          </cell>
          <cell r="M48">
            <v>0.048846899283783385</v>
          </cell>
          <cell r="N48">
            <v>0.046490763196353584</v>
          </cell>
          <cell r="O48">
            <v>0.04259868162854658</v>
          </cell>
          <cell r="P48">
            <v>0.03249493414133038</v>
          </cell>
          <cell r="Q48">
            <v>0.02663588558050597</v>
          </cell>
          <cell r="R48">
            <v>0.027011344083428212</v>
          </cell>
          <cell r="S48">
            <v>0.027504607456776884</v>
          </cell>
          <cell r="T48">
            <v>0.02831528839818767</v>
          </cell>
          <cell r="U48">
            <v>0.03069507944428861</v>
          </cell>
          <cell r="V48">
            <v>0.030223632584065924</v>
          </cell>
          <cell r="W48">
            <v>0.025078431424689244</v>
          </cell>
          <cell r="X48">
            <v>0.020219234679492493</v>
          </cell>
          <cell r="Y48">
            <v>0.020387139077868172</v>
          </cell>
          <cell r="Z48">
            <v>0.019201697218619494</v>
          </cell>
          <cell r="AA48">
            <v>0.017916013685854836</v>
          </cell>
          <cell r="AB48">
            <v>0.01865409356524147</v>
          </cell>
          <cell r="AC48">
            <v>0.018554396193804636</v>
          </cell>
          <cell r="AD48">
            <v>0.01969439801125623</v>
          </cell>
          <cell r="AE48">
            <v>0.021563775447768288</v>
          </cell>
          <cell r="AF48">
            <v>0.02446021912840933</v>
          </cell>
          <cell r="AG48">
            <v>0.14471387331709729</v>
          </cell>
          <cell r="AH48">
            <v>0.028506369230511773</v>
          </cell>
          <cell r="AI48">
            <v>0.023082193977394107</v>
          </cell>
          <cell r="AJ48">
            <v>0.023958347317533227</v>
          </cell>
          <cell r="AK48">
            <v>0.02200889424881329</v>
          </cell>
          <cell r="AL48">
            <v>0.019809440117941845</v>
          </cell>
          <cell r="AM48">
            <v>0.018740689893578112</v>
          </cell>
          <cell r="AN48">
            <v>0.01814400479288358</v>
          </cell>
          <cell r="AO48">
            <v>0.018008143681517354</v>
          </cell>
          <cell r="AP48">
            <v>0.019309059985846564</v>
          </cell>
          <cell r="AQ48">
            <v>0.02050820067732674</v>
          </cell>
        </row>
        <row r="49">
          <cell r="C49">
            <v>0.06241830065359477</v>
          </cell>
          <cell r="D49">
            <v>0.05995358071642287</v>
          </cell>
          <cell r="E49">
            <v>0.05537528030602834</v>
          </cell>
          <cell r="F49">
            <v>0.059194080591940645</v>
          </cell>
          <cell r="G49">
            <v>0.057419994335882185</v>
          </cell>
          <cell r="H49">
            <v>0.05287356321839076</v>
          </cell>
          <cell r="I49">
            <v>0.04233264086149169</v>
          </cell>
          <cell r="J49">
            <v>0.04142685729393336</v>
          </cell>
          <cell r="K49">
            <v>0.045988907983127714</v>
          </cell>
          <cell r="L49">
            <v>0.04984784272725573</v>
          </cell>
          <cell r="M49">
            <v>0.05005957356000934</v>
          </cell>
          <cell r="N49">
            <v>0.04758840265546671</v>
          </cell>
          <cell r="O49">
            <v>0.04351902744996594</v>
          </cell>
          <cell r="P49">
            <v>0.03302865995352433</v>
          </cell>
          <cell r="Q49">
            <v>0.026993791427971647</v>
          </cell>
          <cell r="R49">
            <v>0.02737945737566072</v>
          </cell>
          <cell r="S49">
            <v>0.027886351038276302</v>
          </cell>
          <cell r="T49">
            <v>0.028719976769590483</v>
          </cell>
          <cell r="U49">
            <v>0.031171030700575253</v>
          </cell>
          <cell r="V49">
            <v>0.030685002932933525</v>
          </cell>
          <cell r="W49">
            <v>0.025395540603776467</v>
          </cell>
          <cell r="X49">
            <v>0.020425028059745554</v>
          </cell>
          <cell r="Y49">
            <v>0.020596376294828023</v>
          </cell>
          <cell r="Z49">
            <v>0.01938723545365173</v>
          </cell>
          <cell r="AA49">
            <v>0.01807746822501577</v>
          </cell>
          <cell r="AB49">
            <v>0.018829168093118742</v>
          </cell>
          <cell r="AC49">
            <v>0.018727598566308234</v>
          </cell>
          <cell r="AD49">
            <v>0.019889612103087373</v>
          </cell>
          <cell r="AE49">
            <v>0.021797953881480314</v>
          </cell>
          <cell r="AF49">
            <v>0.0247618243777894</v>
          </cell>
          <cell r="AG49">
            <v>0.155708843817564</v>
          </cell>
          <cell r="AH49">
            <v>0.028916564220428764</v>
          </cell>
          <cell r="AI49">
            <v>0.023350649350649455</v>
          </cell>
          <cell r="AJ49">
            <v>0.024247654339788483</v>
          </cell>
          <cell r="AK49">
            <v>0.02225287660143893</v>
          </cell>
          <cell r="AL49">
            <v>0.020006949101868843</v>
          </cell>
          <cell r="AM49">
            <v>0.018917398778449446</v>
          </cell>
          <cell r="AN49">
            <v>0.018309607295853736</v>
          </cell>
          <cell r="AO49">
            <v>0.018171268018568387</v>
          </cell>
          <cell r="AP49">
            <v>0.019496685563454186</v>
          </cell>
          <cell r="AQ49">
            <v>0.020719938803730464</v>
          </cell>
        </row>
        <row r="50">
          <cell r="C50">
            <v>0.013916878823416426</v>
          </cell>
          <cell r="D50">
            <v>0.02189134232421368</v>
          </cell>
          <cell r="E50">
            <v>0.0064498244855254565</v>
          </cell>
          <cell r="F50">
            <v>0.04222370706557115</v>
          </cell>
          <cell r="G50">
            <v>0.027792673122571065</v>
          </cell>
          <cell r="H50">
            <v>0.0106336607526136</v>
          </cell>
          <cell r="I50">
            <v>0.0020702769238983704</v>
          </cell>
          <cell r="J50">
            <v>0.0370723147648728</v>
          </cell>
          <cell r="K50">
            <v>0.04511025731981563</v>
          </cell>
          <cell r="L50">
            <v>0.023560285384521783</v>
          </cell>
          <cell r="M50">
            <v>0.010047362236027684</v>
          </cell>
          <cell r="N50">
            <v>0.022573820170485676</v>
          </cell>
          <cell r="O50">
            <v>0.02469305114086981</v>
          </cell>
          <cell r="P50">
            <v>-0.0005586764144630083</v>
          </cell>
          <cell r="Q50">
            <v>-0.0031461048429551105</v>
          </cell>
          <cell r="R50">
            <v>0.04607584476521474</v>
          </cell>
          <cell r="S50">
            <v>0.01770870606752702</v>
          </cell>
          <cell r="T50">
            <v>0.014375016829821688</v>
          </cell>
          <cell r="U50">
            <v>0.019805156393691806</v>
          </cell>
          <cell r="V50">
            <v>-0.010631398013584769</v>
          </cell>
          <cell r="W50">
            <v>-0.0067106307352346375</v>
          </cell>
          <cell r="X50">
            <v>-0.00833752149817541</v>
          </cell>
          <cell r="Y50">
            <v>0.01940243542651371</v>
          </cell>
          <cell r="Z50">
            <v>0.01973823136559935</v>
          </cell>
          <cell r="AA50">
            <v>0.00882434505186325</v>
          </cell>
          <cell r="AB50">
            <v>0.007606275322691111</v>
          </cell>
          <cell r="AC50">
            <v>0.003284506109390601</v>
          </cell>
          <cell r="AD50">
            <v>0.024312637548088767</v>
          </cell>
          <cell r="AE50">
            <v>0.018409803678663232</v>
          </cell>
          <cell r="AF50">
            <v>0.028105417813546675</v>
          </cell>
          <cell r="AG50">
            <v>-0.061524055341456926</v>
          </cell>
          <cell r="AH50">
            <v>0.021665619803281782</v>
          </cell>
          <cell r="AI50">
            <v>-0.009809342360110006</v>
          </cell>
          <cell r="AJ50">
            <v>0.01603933845411446</v>
          </cell>
          <cell r="AK50">
            <v>0.00930054292384921</v>
          </cell>
          <cell r="AL50">
            <v>0.004557276466632185</v>
          </cell>
          <cell r="AM50">
            <v>0.011800355828964987</v>
          </cell>
          <cell r="AN50">
            <v>0.011718514421445309</v>
          </cell>
          <cell r="AO50">
            <v>0.005416898099202394</v>
          </cell>
          <cell r="AP50">
            <v>0.018515057908667063</v>
          </cell>
          <cell r="AQ50">
            <v>0.015734411695745253</v>
          </cell>
        </row>
        <row r="51">
          <cell r="C51">
            <v>0.01419513958384332</v>
          </cell>
          <cell r="D51">
            <v>0.02230480754743758</v>
          </cell>
          <cell r="E51">
            <v>0.0062933871029669</v>
          </cell>
          <cell r="F51">
            <v>0.043709966971802156</v>
          </cell>
          <cell r="G51">
            <v>0.028574072906486305</v>
          </cell>
          <cell r="H51">
            <v>0.010519426036951444</v>
          </cell>
          <cell r="I51">
            <v>0.0014091619471957167</v>
          </cell>
          <cell r="J51">
            <v>0.03818757520131774</v>
          </cell>
          <cell r="K51">
            <v>0.04729110993962243</v>
          </cell>
          <cell r="L51">
            <v>0.024304193179130334</v>
          </cell>
          <cell r="M51">
            <v>0.01006656500353011</v>
          </cell>
          <cell r="N51">
            <v>0.023058358972419223</v>
          </cell>
          <cell r="O51">
            <v>0.025435346835063856</v>
          </cell>
          <cell r="P51">
            <v>-0.0007820153571408278</v>
          </cell>
          <cell r="Q51">
            <v>-0.0034314644941649923</v>
          </cell>
          <cell r="R51">
            <v>0.04730761230234447</v>
          </cell>
          <cell r="S51">
            <v>0.017974837960669066</v>
          </cell>
          <cell r="T51">
            <v>0.014652760879713166</v>
          </cell>
          <cell r="U51">
            <v>0.02041581291088633</v>
          </cell>
          <cell r="V51">
            <v>-0.010818134218819282</v>
          </cell>
          <cell r="W51">
            <v>-0.006816722994113235</v>
          </cell>
          <cell r="X51">
            <v>-0.008409940541495322</v>
          </cell>
          <cell r="Y51">
            <v>0.019415043432833387</v>
          </cell>
          <cell r="Z51">
            <v>0.020058550497482577</v>
          </cell>
          <cell r="AA51">
            <v>0.008950994369289983</v>
          </cell>
          <cell r="AB51">
            <v>0.0077522720461130935</v>
          </cell>
          <cell r="AC51">
            <v>0.0033123448233765944</v>
          </cell>
          <cell r="AD51">
            <v>0.024897140043931867</v>
          </cell>
          <cell r="AE51">
            <v>0.018896629831926984</v>
          </cell>
          <cell r="AF51">
            <v>0.029292143906185945</v>
          </cell>
          <cell r="AG51">
            <v>-0.07785092650097326</v>
          </cell>
          <cell r="AH51">
            <v>0.021679182724711914</v>
          </cell>
          <cell r="AI51">
            <v>-0.009923980877221296</v>
          </cell>
          <cell r="AJ51">
            <v>0.016195985267065234</v>
          </cell>
          <cell r="AK51">
            <v>0.009353992507315844</v>
          </cell>
          <cell r="AL51">
            <v>0.004491526947092992</v>
          </cell>
          <cell r="AM51">
            <v>0.011815503776613724</v>
          </cell>
          <cell r="AN51">
            <v>0.011875655914658875</v>
          </cell>
          <cell r="AO51">
            <v>0.005453561640907235</v>
          </cell>
          <cell r="AP51">
            <v>0.018856722152920485</v>
          </cell>
          <cell r="AQ51">
            <v>0.016036789661561933</v>
          </cell>
        </row>
        <row r="56">
          <cell r="B56">
            <v>0.08917266972276795</v>
          </cell>
          <cell r="C56">
            <v>0.09421075455333912</v>
          </cell>
          <cell r="D56">
            <v>0.09879518072289156</v>
          </cell>
          <cell r="E56">
            <v>0.09863393810032017</v>
          </cell>
          <cell r="F56">
            <v>0.10692503176620076</v>
          </cell>
          <cell r="G56">
            <v>0.1109033613445378</v>
          </cell>
          <cell r="H56">
            <v>0.11299999999999999</v>
          </cell>
          <cell r="I56">
            <v>0.1159570070276974</v>
          </cell>
          <cell r="J56">
            <v>0.11987667009249744</v>
          </cell>
          <cell r="K56">
            <v>0.1267579721995094</v>
          </cell>
          <cell r="L56">
            <v>0.1283627510651248</v>
          </cell>
          <cell r="M56">
            <v>0.1308885754583921</v>
          </cell>
          <cell r="N56">
            <v>0.13697916666666665</v>
          </cell>
          <cell r="O56">
            <v>0.14111907606531263</v>
          </cell>
          <cell r="P56">
            <v>0.13916749256689792</v>
          </cell>
          <cell r="Q56">
            <v>0.13782608695652174</v>
          </cell>
          <cell r="R56">
            <v>0.1463236743544254</v>
          </cell>
          <cell r="S56">
            <v>0.14750393081761007</v>
          </cell>
          <cell r="T56">
            <v>0.14974529780564264</v>
          </cell>
          <cell r="U56">
            <v>0.15405511041625952</v>
          </cell>
          <cell r="V56">
            <v>0.15299629123560413</v>
          </cell>
          <cell r="W56">
            <v>0.1498828582584928</v>
          </cell>
          <cell r="X56">
            <v>0.1540925962101973</v>
          </cell>
          <cell r="Y56">
            <v>0.15692217442315212</v>
          </cell>
          <cell r="Z56">
            <v>0.1625</v>
          </cell>
          <cell r="AA56">
            <v>0.16820492764958936</v>
          </cell>
          <cell r="AB56">
            <v>0.17471197031829722</v>
          </cell>
          <cell r="AC56">
            <v>0.17454651843183147</v>
          </cell>
          <cell r="AD56">
            <v>0.1765692007797271</v>
          </cell>
          <cell r="AE56">
            <v>0.1767387492694331</v>
          </cell>
          <cell r="AF56">
            <v>0.17815600077805874</v>
          </cell>
          <cell r="AG56">
            <v>0.17968568102444704</v>
          </cell>
          <cell r="AH56">
            <v>0.1801972539160704</v>
          </cell>
          <cell r="AI56">
            <v>0.1795721719021006</v>
          </cell>
          <cell r="AJ56">
            <v>0.18879923150816524</v>
          </cell>
          <cell r="AK56">
            <v>0.1931522570772762</v>
          </cell>
          <cell r="AL56">
            <v>0.196731280881794</v>
          </cell>
          <cell r="AM56">
            <v>0.20206283118849358</v>
          </cell>
          <cell r="AN56">
            <v>0.20652707036408224</v>
          </cell>
          <cell r="AO56">
            <v>0.2090618537319045</v>
          </cell>
          <cell r="AP56">
            <v>0.21281185518664417</v>
          </cell>
          <cell r="AQ56">
            <v>0.21672591206735267</v>
          </cell>
        </row>
        <row r="57">
          <cell r="B57">
            <v>0.18704212454212454</v>
          </cell>
          <cell r="C57">
            <v>0.2020809878027684</v>
          </cell>
          <cell r="D57">
            <v>0.20870196587858317</v>
          </cell>
          <cell r="E57">
            <v>0.2107233846138874</v>
          </cell>
          <cell r="F57">
            <v>0.22363862865245349</v>
          </cell>
          <cell r="G57">
            <v>0.2300382885216804</v>
          </cell>
          <cell r="H57">
            <v>0.23968700488246514</v>
          </cell>
          <cell r="I57">
            <v>0.2523097680770718</v>
          </cell>
          <cell r="J57">
            <v>0.26624410469682647</v>
          </cell>
          <cell r="K57">
            <v>0.28320864192889456</v>
          </cell>
          <cell r="L57">
            <v>0.2962757380103434</v>
          </cell>
          <cell r="M57">
            <v>0.30349994800858643</v>
          </cell>
          <cell r="N57">
            <v>0.31990871422560424</v>
          </cell>
          <cell r="O57">
            <v>0.34595633978056783</v>
          </cell>
          <cell r="P57">
            <v>0.3371687719388148</v>
          </cell>
          <cell r="Q57">
            <v>0.3501966100553203</v>
          </cell>
          <cell r="R57">
            <v>0.36467042908324054</v>
          </cell>
          <cell r="S57">
            <v>0.37281335781761743</v>
          </cell>
          <cell r="T57">
            <v>0.38120628200917245</v>
          </cell>
          <cell r="U57">
            <v>0.3898791590896069</v>
          </cell>
          <cell r="V57">
            <v>0.38761028857461627</v>
          </cell>
          <cell r="W57">
            <v>0.3901123135949879</v>
          </cell>
          <cell r="X57">
            <v>0.3938110843388165</v>
          </cell>
          <cell r="Y57">
            <v>0.3947131649031887</v>
          </cell>
          <cell r="Z57">
            <v>0.4036748136592131</v>
          </cell>
          <cell r="AA57">
            <v>0.4228173577361873</v>
          </cell>
          <cell r="AB57">
            <v>0.4198777688195312</v>
          </cell>
          <cell r="AC57">
            <v>0.4282764673310781</v>
          </cell>
          <cell r="AD57">
            <v>0.43673642486128833</v>
          </cell>
          <cell r="AE57">
            <v>0.44562994911884624</v>
          </cell>
          <cell r="AF57">
            <v>0.45861695209191405</v>
          </cell>
          <cell r="AG57">
            <v>0.4649749324279591</v>
          </cell>
          <cell r="AH57">
            <v>0.4702006153846153</v>
          </cell>
          <cell r="AI57">
            <v>0.4810228903830172</v>
          </cell>
          <cell r="AJ57">
            <v>0.4864561796440714</v>
          </cell>
          <cell r="AK57">
            <v>0.5017382717346488</v>
          </cell>
          <cell r="AL57">
            <v>0.5139093530075391</v>
          </cell>
          <cell r="AM57">
            <v>0.5292969914637945</v>
          </cell>
          <cell r="AN57">
            <v>0.5306196257244166</v>
          </cell>
          <cell r="AO57">
            <v>0.5336334600039273</v>
          </cell>
        </row>
        <row r="58">
          <cell r="B58">
            <v>1</v>
          </cell>
          <cell r="C58">
            <v>0.9702743902439025</v>
          </cell>
          <cell r="D58">
            <v>0.9778963414634148</v>
          </cell>
          <cell r="E58">
            <v>0.9626524390243902</v>
          </cell>
          <cell r="F58">
            <v>0.9710365853658538</v>
          </cell>
          <cell r="G58">
            <v>0.9695121951219513</v>
          </cell>
          <cell r="H58">
            <v>0.951219512195122</v>
          </cell>
          <cell r="I58">
            <v>0.940548780487805</v>
          </cell>
          <cell r="J58">
            <v>0.9192073170731707</v>
          </cell>
          <cell r="K58">
            <v>0.9077743902439024</v>
          </cell>
          <cell r="L58">
            <v>0.8788109756097561</v>
          </cell>
          <cell r="M58">
            <v>0.8757621951219512</v>
          </cell>
          <cell r="N58">
            <v>0.8567073170731707</v>
          </cell>
          <cell r="O58">
            <v>0.8109756097560975</v>
          </cell>
          <cell r="P58">
            <v>0.826981707317073</v>
          </cell>
          <cell r="Q58">
            <v>0.8010670731707314</v>
          </cell>
          <cell r="R58">
            <v>0.8048780487804876</v>
          </cell>
          <cell r="S58">
            <v>0.7972560975609754</v>
          </cell>
          <cell r="T58">
            <v>0.7881097560975608</v>
          </cell>
          <cell r="U58">
            <v>0.7873475609756095</v>
          </cell>
          <cell r="V58">
            <v>0.7926829268292682</v>
          </cell>
          <cell r="W58">
            <v>0.7827743902439024</v>
          </cell>
          <cell r="X58">
            <v>0.7942073170731707</v>
          </cell>
          <cell r="Y58">
            <v>0.8048780487804877</v>
          </cell>
          <cell r="Z58">
            <v>0.802591463414634</v>
          </cell>
          <cell r="AA58">
            <v>0.7759146341463414</v>
          </cell>
          <cell r="AB58">
            <v>0.7942073170731708</v>
          </cell>
          <cell r="AC58">
            <v>0.7759146341463415</v>
          </cell>
          <cell r="AD58">
            <v>0.7759146341463415</v>
          </cell>
          <cell r="AE58">
            <v>0.7667682926829269</v>
          </cell>
          <cell r="AF58">
            <v>0.7576219512195124</v>
          </cell>
          <cell r="AG58">
            <v>0.759908536585366</v>
          </cell>
          <cell r="AH58">
            <v>0.7621951219512196</v>
          </cell>
          <cell r="AI58">
            <v>0.7560975609756099</v>
          </cell>
          <cell r="AJ58">
            <v>0.777268292682927</v>
          </cell>
          <cell r="AK58">
            <v>0.7708169658536587</v>
          </cell>
          <cell r="AL58">
            <v>0.7665003908448781</v>
          </cell>
          <cell r="AM58">
            <v>0.7600617875617811</v>
          </cell>
          <cell r="AN58">
            <v>0.762189960566954</v>
          </cell>
          <cell r="AO58">
            <v>0.762189960566954</v>
          </cell>
        </row>
        <row r="59">
          <cell r="B59">
            <v>1.0748031496062993</v>
          </cell>
          <cell r="C59">
            <v>1.075728155339806</v>
          </cell>
          <cell r="D59">
            <v>1.0755258126195029</v>
          </cell>
          <cell r="E59">
            <v>1.0709920075223318</v>
          </cell>
          <cell r="F59">
            <v>1.0743992606284658</v>
          </cell>
          <cell r="G59">
            <v>1.0768880800727934</v>
          </cell>
          <cell r="H59">
            <v>1.0615796519410978</v>
          </cell>
          <cell r="I59">
            <v>1.0336685614341932</v>
          </cell>
          <cell r="J59">
            <v>1.0383442265795206</v>
          </cell>
          <cell r="K59">
            <v>1.0473295701259226</v>
          </cell>
          <cell r="L59">
            <v>1.0433662516101332</v>
          </cell>
          <cell r="M59">
            <v>1.0360322170411191</v>
          </cell>
          <cell r="N59">
            <v>1.0505263157894738</v>
          </cell>
          <cell r="O59">
            <v>1.051623646960866</v>
          </cell>
          <cell r="P59">
            <v>1.0392075938918697</v>
          </cell>
          <cell r="Q59">
            <v>1.0243098475484136</v>
          </cell>
          <cell r="R59">
            <v>1.0403126285479227</v>
          </cell>
          <cell r="S59">
            <v>1.0235103364410214</v>
          </cell>
          <cell r="T59">
            <v>1.0188225871045253</v>
          </cell>
          <cell r="U59">
            <v>1.0023419203747073</v>
          </cell>
          <cell r="V59">
            <v>0.9788948580199539</v>
          </cell>
          <cell r="W59">
            <v>0.9732868757259001</v>
          </cell>
          <cell r="X59">
            <v>0.967766692248657</v>
          </cell>
          <cell r="Y59">
            <v>0.9615531023981728</v>
          </cell>
          <cell r="Z59">
            <v>0.9538690476190477</v>
          </cell>
          <cell r="AA59">
            <v>0.9643251195292387</v>
          </cell>
          <cell r="AB59">
            <v>0.9651079136690648</v>
          </cell>
          <cell r="AC59">
            <v>0.9628173042545585</v>
          </cell>
          <cell r="AD59">
            <v>0.9441893323913811</v>
          </cell>
          <cell r="AE59">
            <v>0.9421575585521647</v>
          </cell>
          <cell r="AF59">
            <v>0.9223233030090973</v>
          </cell>
          <cell r="AG59">
            <v>0.9183601962158374</v>
          </cell>
          <cell r="AH59">
            <v>0.9034051424600417</v>
          </cell>
          <cell r="AI59">
            <v>0.9017951425554382</v>
          </cell>
          <cell r="AJ59">
            <v>0.9495798319327731</v>
          </cell>
          <cell r="AK59">
            <v>0.9429396894185627</v>
          </cell>
          <cell r="AL59">
            <v>0.9436265709156194</v>
          </cell>
          <cell r="AM59">
            <v>0.9451566951566952</v>
          </cell>
          <cell r="AN59">
            <v>0.9643747773423584</v>
          </cell>
          <cell r="AO59">
            <v>0.9667609618104668</v>
          </cell>
          <cell r="AP59">
            <v>0.9699008498583569</v>
          </cell>
          <cell r="AQ59">
            <v>0.9682875264270613</v>
          </cell>
        </row>
        <row r="60">
          <cell r="B60">
            <v>0.6909214552873172</v>
          </cell>
          <cell r="C60">
            <v>0.6922043010752689</v>
          </cell>
          <cell r="D60">
            <v>0.6945551128818062</v>
          </cell>
          <cell r="E60">
            <v>0.6989812684850476</v>
          </cell>
          <cell r="F60">
            <v>0.706266318537859</v>
          </cell>
          <cell r="G60">
            <v>0.712248865845755</v>
          </cell>
          <cell r="H60">
            <v>0.7219716494845361</v>
          </cell>
          <cell r="I60">
            <v>0.7327779557834028</v>
          </cell>
          <cell r="J60">
            <v>0.7322910019144863</v>
          </cell>
          <cell r="K60">
            <v>0.7311111111111112</v>
          </cell>
          <cell r="L60">
            <v>0.7333123425692695</v>
          </cell>
          <cell r="M60">
            <v>0.7378792618079449</v>
          </cell>
          <cell r="N60">
            <v>0.7398753894080997</v>
          </cell>
          <cell r="O60">
            <v>0.7445753254804711</v>
          </cell>
          <cell r="P60">
            <v>0.7489953632148377</v>
          </cell>
          <cell r="Q60">
            <v>0.7493053411546774</v>
          </cell>
          <cell r="R60">
            <v>0.7491525423728813</v>
          </cell>
          <cell r="S60">
            <v>0.7574455019957016</v>
          </cell>
          <cell r="T60">
            <v>0.7624427480916031</v>
          </cell>
          <cell r="U60">
            <v>0.7773058252427184</v>
          </cell>
          <cell r="V60">
            <v>0.7858866103739445</v>
          </cell>
          <cell r="W60">
            <v>0.7735849056603774</v>
          </cell>
          <cell r="X60">
            <v>0.7755952380952381</v>
          </cell>
          <cell r="Y60">
            <v>0.7783703703703704</v>
          </cell>
          <cell r="Z60">
            <v>0.7933884297520661</v>
          </cell>
          <cell r="AA60">
            <v>0.7999411591644602</v>
          </cell>
          <cell r="AB60">
            <v>0.8145326692059771</v>
          </cell>
          <cell r="AC60">
            <v>0.815689705453485</v>
          </cell>
          <cell r="AD60">
            <v>0.8229651162790698</v>
          </cell>
          <cell r="AE60">
            <v>0.8168115942028985</v>
          </cell>
          <cell r="AF60">
            <v>0.8252959861391856</v>
          </cell>
          <cell r="AG60">
            <v>0.8208225481737129</v>
          </cell>
          <cell r="AH60">
            <v>0.82487818859272</v>
          </cell>
          <cell r="AI60">
            <v>0.8114824335904027</v>
          </cell>
          <cell r="AJ60">
            <v>0.7797720797720797</v>
          </cell>
          <cell r="AK60">
            <v>0.7859778597785978</v>
          </cell>
          <cell r="AL60">
            <v>0.786723163841808</v>
          </cell>
          <cell r="AM60">
            <v>0.7914317925591883</v>
          </cell>
          <cell r="AN60">
            <v>0.7904815544916924</v>
          </cell>
          <cell r="AO60">
            <v>0.7952755905511811</v>
          </cell>
          <cell r="AP60">
            <v>0.7930356641392867</v>
          </cell>
          <cell r="AQ60">
            <v>0.7960729312762973</v>
          </cell>
        </row>
        <row r="61">
          <cell r="B61">
            <v>0.6419995634141017</v>
          </cell>
          <cell r="C61">
            <v>0.645273200346921</v>
          </cell>
          <cell r="D61">
            <v>0.6480206540447504</v>
          </cell>
          <cell r="E61">
            <v>0.6495197438633938</v>
          </cell>
          <cell r="F61">
            <v>0.6488775942397289</v>
          </cell>
          <cell r="G61">
            <v>0.6483193277310925</v>
          </cell>
          <cell r="H61">
            <v>0.6466666666666666</v>
          </cell>
          <cell r="I61">
            <v>0.6451012815212898</v>
          </cell>
          <cell r="J61">
            <v>0.6441932168550873</v>
          </cell>
          <cell r="K61">
            <v>0.6439084219133279</v>
          </cell>
          <cell r="L61">
            <v>0.6443497666869548</v>
          </cell>
          <cell r="M61">
            <v>0.6441668345758613</v>
          </cell>
          <cell r="N61">
            <v>0.6430288461538461</v>
          </cell>
          <cell r="O61">
            <v>0.642373556352051</v>
          </cell>
          <cell r="P61">
            <v>0.6412289395441031</v>
          </cell>
          <cell r="Q61">
            <v>0.6401185770750988</v>
          </cell>
          <cell r="R61">
            <v>0.6396609501281293</v>
          </cell>
          <cell r="S61">
            <v>0.6401336477987422</v>
          </cell>
          <cell r="T61">
            <v>0.641653605015674</v>
          </cell>
          <cell r="U61">
            <v>0.6441274184092242</v>
          </cell>
          <cell r="V61">
            <v>0.6472769861409331</v>
          </cell>
          <cell r="W61">
            <v>0.6518937914877001</v>
          </cell>
          <cell r="X61">
            <v>0.6563781988669662</v>
          </cell>
          <cell r="Y61">
            <v>0.6599530700039108</v>
          </cell>
          <cell r="Z61">
            <v>0.662754303599374</v>
          </cell>
          <cell r="AA61">
            <v>0.6646460696128276</v>
          </cell>
          <cell r="AB61">
            <v>0.6664713923061902</v>
          </cell>
          <cell r="AC61">
            <v>0.6688121708601521</v>
          </cell>
          <cell r="AD61">
            <v>0.6705653021442495</v>
          </cell>
          <cell r="AE61">
            <v>0.6721215663354764</v>
          </cell>
          <cell r="AF61">
            <v>0.6736043571289633</v>
          </cell>
          <cell r="AG61">
            <v>0.6746216530849826</v>
          </cell>
          <cell r="AH61">
            <v>0.6747244246760782</v>
          </cell>
          <cell r="AI61">
            <v>0.6746964733089227</v>
          </cell>
          <cell r="AJ61">
            <v>0.6743515850144092</v>
          </cell>
          <cell r="AK61">
            <v>0.6738714613618975</v>
          </cell>
          <cell r="AL61">
            <v>0.6727480045610034</v>
          </cell>
          <cell r="AM61">
            <v>0.6714610143830432</v>
          </cell>
          <cell r="AN61">
            <v>0.6698736087530655</v>
          </cell>
          <cell r="AO61">
            <v>0.6685467193081406</v>
          </cell>
          <cell r="AP61">
            <v>0.6679797411367473</v>
          </cell>
          <cell r="AQ61">
            <v>0.6669784845650141</v>
          </cell>
        </row>
        <row r="65">
          <cell r="B65">
            <v>408.5</v>
          </cell>
          <cell r="C65">
            <v>434.5</v>
          </cell>
          <cell r="D65">
            <v>459.2</v>
          </cell>
          <cell r="E65">
            <v>462.1</v>
          </cell>
          <cell r="F65">
            <v>504.9</v>
          </cell>
          <cell r="G65">
            <v>527.9</v>
          </cell>
          <cell r="H65">
            <v>542.4</v>
          </cell>
          <cell r="I65">
            <v>561</v>
          </cell>
          <cell r="J65">
            <v>583.2</v>
          </cell>
          <cell r="K65">
            <v>620.1</v>
          </cell>
          <cell r="L65">
            <v>632.7</v>
          </cell>
          <cell r="M65">
            <v>649.6</v>
          </cell>
          <cell r="N65">
            <v>683.8</v>
          </cell>
          <cell r="O65">
            <v>708.7</v>
          </cell>
          <cell r="P65">
            <v>702.1</v>
          </cell>
          <cell r="Q65">
            <v>697.4</v>
          </cell>
          <cell r="R65">
            <v>742.3</v>
          </cell>
          <cell r="S65">
            <v>750.5</v>
          </cell>
          <cell r="T65">
            <v>764.3</v>
          </cell>
          <cell r="U65">
            <v>788.3</v>
          </cell>
          <cell r="V65">
            <v>783.8</v>
          </cell>
          <cell r="W65">
            <v>767.7</v>
          </cell>
          <cell r="X65">
            <v>788.8</v>
          </cell>
          <cell r="Y65">
            <v>802.5</v>
          </cell>
          <cell r="Z65">
            <v>830.7</v>
          </cell>
          <cell r="AA65">
            <v>860.2</v>
          </cell>
          <cell r="AB65">
            <v>894.7</v>
          </cell>
          <cell r="AC65">
            <v>894.9</v>
          </cell>
          <cell r="AD65">
            <v>905.8</v>
          </cell>
          <cell r="AE65">
            <v>907.2</v>
          </cell>
          <cell r="AF65">
            <v>915.9</v>
          </cell>
          <cell r="AG65">
            <v>926.1</v>
          </cell>
          <cell r="AH65">
            <v>931.8</v>
          </cell>
          <cell r="AI65">
            <v>931.8</v>
          </cell>
          <cell r="AJ65">
            <v>982.7</v>
          </cell>
          <cell r="AK65">
            <v>1009.8</v>
          </cell>
          <cell r="AL65">
            <v>1035.2</v>
          </cell>
          <cell r="AM65">
            <v>1067.7</v>
          </cell>
          <cell r="AN65">
            <v>1094.8</v>
          </cell>
          <cell r="AO65">
            <v>1112</v>
          </cell>
          <cell r="AP65">
            <v>1134.5</v>
          </cell>
          <cell r="AQ65">
            <v>1158.4</v>
          </cell>
        </row>
        <row r="66">
          <cell r="C66">
            <v>0.061704030405389194</v>
          </cell>
          <cell r="D66">
            <v>0.055289900299909954</v>
          </cell>
          <cell r="E66">
            <v>0.0062954728708641905</v>
          </cell>
          <cell r="F66">
            <v>0.08857907198864928</v>
          </cell>
          <cell r="G66">
            <v>0.044546481964700596</v>
          </cell>
          <cell r="H66">
            <v>0.027096864796615355</v>
          </cell>
          <cell r="I66">
            <v>0.033717168896510524</v>
          </cell>
          <cell r="J66">
            <v>0.03880927517175206</v>
          </cell>
          <cell r="K66">
            <v>0.06135057466138383</v>
          </cell>
          <cell r="L66">
            <v>0.020115620797006295</v>
          </cell>
          <cell r="M66">
            <v>0.02636041269462948</v>
          </cell>
          <cell r="N66">
            <v>0.051308688357732515</v>
          </cell>
          <cell r="O66">
            <v>0.035766828611009494</v>
          </cell>
          <cell r="P66">
            <v>-0.009356461793007214</v>
          </cell>
          <cell r="Q66">
            <v>-0.0067167097816523864</v>
          </cell>
          <cell r="R66">
            <v>0.06239433988195055</v>
          </cell>
          <cell r="S66">
            <v>0.010986176950015348</v>
          </cell>
          <cell r="T66">
            <v>0.01822073117532167</v>
          </cell>
          <cell r="U66">
            <v>0.030918345817024143</v>
          </cell>
          <cell r="V66">
            <v>-0.0057248423003314584</v>
          </cell>
          <cell r="W66">
            <v>-0.020754853931678186</v>
          </cell>
          <cell r="X66">
            <v>0.027113771454572746</v>
          </cell>
          <cell r="Y66">
            <v>0.01721905171574539</v>
          </cell>
          <cell r="Z66">
            <v>0.03453686384085491</v>
          </cell>
          <cell r="AA66">
            <v>0.034896201504610036</v>
          </cell>
          <cell r="AB66">
            <v>0.0393235462039143</v>
          </cell>
          <cell r="AC66">
            <v>0.00022351363526213085</v>
          </cell>
          <cell r="AD66">
            <v>0.01210655093330091</v>
          </cell>
          <cell r="AE66">
            <v>0.0015444018513742074</v>
          </cell>
          <cell r="AF66">
            <v>0.00954425543545412</v>
          </cell>
          <cell r="AG66">
            <v>0.011075031767281526</v>
          </cell>
          <cell r="AH66">
            <v>0.006135979206472919</v>
          </cell>
          <cell r="AI66">
            <v>0</v>
          </cell>
          <cell r="AJ66">
            <v>0.05318568598568491</v>
          </cell>
          <cell r="AK66">
            <v>0.027203685056434036</v>
          </cell>
          <cell r="AL66">
            <v>0.024842353321820956</v>
          </cell>
          <cell r="AM66">
            <v>0.030912157437620654</v>
          </cell>
          <cell r="AN66">
            <v>0.025064895982267157</v>
          </cell>
          <cell r="AO66">
            <v>0.0155884976440038</v>
          </cell>
          <cell r="AP66">
            <v>0.020031829409368665</v>
          </cell>
          <cell r="AQ66">
            <v>0.020847717411555517</v>
          </cell>
        </row>
        <row r="67">
          <cell r="C67">
            <v>0.06364749082007348</v>
          </cell>
          <cell r="D67">
            <v>0.056846950517836614</v>
          </cell>
          <cell r="E67">
            <v>0.006315331010453118</v>
          </cell>
          <cell r="F67">
            <v>0.09262064488206012</v>
          </cell>
          <cell r="G67">
            <v>0.04555357496533974</v>
          </cell>
          <cell r="H67">
            <v>0.027467323356696438</v>
          </cell>
          <cell r="I67">
            <v>0.034292035398230114</v>
          </cell>
          <cell r="J67">
            <v>0.039572192513368964</v>
          </cell>
          <cell r="K67">
            <v>0.06327160493827155</v>
          </cell>
          <cell r="L67">
            <v>0.020319303338171224</v>
          </cell>
          <cell r="M67">
            <v>0.026710921447763436</v>
          </cell>
          <cell r="N67">
            <v>0.05264778325123132</v>
          </cell>
          <cell r="O67">
            <v>0.0364141561860194</v>
          </cell>
          <cell r="P67">
            <v>-0.009312826301679178</v>
          </cell>
          <cell r="Q67">
            <v>-0.0066942031049708195</v>
          </cell>
          <cell r="R67">
            <v>0.0643819902494982</v>
          </cell>
          <cell r="S67">
            <v>0.011046746598410317</v>
          </cell>
          <cell r="T67">
            <v>0.018387741505662802</v>
          </cell>
          <cell r="U67">
            <v>0.03140128221902394</v>
          </cell>
          <cell r="V67">
            <v>-0.005708486616770259</v>
          </cell>
          <cell r="W67">
            <v>-0.02054095432508285</v>
          </cell>
          <cell r="X67">
            <v>0.027484694542138755</v>
          </cell>
          <cell r="Y67">
            <v>0.017368154158215132</v>
          </cell>
          <cell r="Z67">
            <v>0.03514018691588783</v>
          </cell>
          <cell r="AA67">
            <v>0.03551221861081011</v>
          </cell>
          <cell r="AB67">
            <v>0.04010695187165769</v>
          </cell>
          <cell r="AC67">
            <v>0.0002235386162958708</v>
          </cell>
          <cell r="AD67">
            <v>0.01218013185830813</v>
          </cell>
          <cell r="AE67">
            <v>0.0015455950540959051</v>
          </cell>
          <cell r="AF67">
            <v>0.009589947089946982</v>
          </cell>
          <cell r="AG67">
            <v>0.011136586963642392</v>
          </cell>
          <cell r="AH67">
            <v>0.006154842889536605</v>
          </cell>
          <cell r="AI67">
            <v>0</v>
          </cell>
          <cell r="AJ67">
            <v>0.054625456106460746</v>
          </cell>
          <cell r="AK67">
            <v>0.02757708354533417</v>
          </cell>
          <cell r="AL67">
            <v>0.025153495741731202</v>
          </cell>
          <cell r="AM67">
            <v>0.031394899536321574</v>
          </cell>
          <cell r="AN67">
            <v>0.025381661515406773</v>
          </cell>
          <cell r="AO67">
            <v>0.01571063207891865</v>
          </cell>
          <cell r="AP67">
            <v>0.020233812949640217</v>
          </cell>
          <cell r="AQ67">
            <v>0.021066549140590585</v>
          </cell>
        </row>
        <row r="68">
          <cell r="B68">
            <v>2184</v>
          </cell>
          <cell r="C68">
            <v>2216</v>
          </cell>
          <cell r="D68">
            <v>2250</v>
          </cell>
          <cell r="E68">
            <v>2278</v>
          </cell>
          <cell r="F68">
            <v>2325</v>
          </cell>
          <cell r="G68">
            <v>2367</v>
          </cell>
          <cell r="H68">
            <v>2379</v>
          </cell>
          <cell r="I68">
            <v>2364</v>
          </cell>
          <cell r="J68">
            <v>2383</v>
          </cell>
          <cell r="K68">
            <v>2412</v>
          </cell>
          <cell r="L68">
            <v>2430</v>
          </cell>
          <cell r="M68">
            <v>2444</v>
          </cell>
          <cell r="N68">
            <v>2495</v>
          </cell>
          <cell r="O68">
            <v>2526</v>
          </cell>
          <cell r="P68">
            <v>2518</v>
          </cell>
          <cell r="Q68">
            <v>2486</v>
          </cell>
          <cell r="R68">
            <v>2529</v>
          </cell>
          <cell r="S68">
            <v>2525</v>
          </cell>
          <cell r="T68">
            <v>2544</v>
          </cell>
          <cell r="U68">
            <v>2568</v>
          </cell>
          <cell r="V68">
            <v>2551</v>
          </cell>
          <cell r="W68">
            <v>2514</v>
          </cell>
          <cell r="X68">
            <v>2522</v>
          </cell>
          <cell r="Y68">
            <v>2526</v>
          </cell>
          <cell r="Z68">
            <v>2564</v>
          </cell>
          <cell r="AA68">
            <v>2622</v>
          </cell>
          <cell r="AB68">
            <v>2683</v>
          </cell>
          <cell r="AC68">
            <v>2693</v>
          </cell>
          <cell r="AD68">
            <v>2673</v>
          </cell>
          <cell r="AE68">
            <v>2655</v>
          </cell>
          <cell r="AF68">
            <v>2636</v>
          </cell>
          <cell r="AG68">
            <v>2621</v>
          </cell>
          <cell r="AH68">
            <v>2600</v>
          </cell>
          <cell r="AI68">
            <v>2562</v>
          </cell>
          <cell r="AJ68">
            <v>2599</v>
          </cell>
          <cell r="AK68">
            <v>2611</v>
          </cell>
          <cell r="AL68">
            <v>2628</v>
          </cell>
          <cell r="AM68">
            <v>2654</v>
          </cell>
          <cell r="AN68">
            <v>2707</v>
          </cell>
          <cell r="AO68">
            <v>2734</v>
          </cell>
          <cell r="AP68">
            <v>2739</v>
          </cell>
          <cell r="AQ68">
            <v>2748</v>
          </cell>
        </row>
        <row r="69">
          <cell r="C69">
            <v>0.014545711002378716</v>
          </cell>
          <cell r="D69">
            <v>0.015226447331291384</v>
          </cell>
          <cell r="E69">
            <v>0.012367648808661669</v>
          </cell>
          <cell r="F69">
            <v>0.020422174014329313</v>
          </cell>
          <cell r="G69">
            <v>0.01790329149252725</v>
          </cell>
          <cell r="H69">
            <v>0.0050569007889737115</v>
          </cell>
          <cell r="I69">
            <v>-0.006325131776968814</v>
          </cell>
          <cell r="J69">
            <v>0.00800509857275321</v>
          </cell>
          <cell r="K69">
            <v>0.012096080748333862</v>
          </cell>
          <cell r="L69">
            <v>0.0074349784875179905</v>
          </cell>
          <cell r="M69">
            <v>0.0057447839568917965</v>
          </cell>
          <cell r="N69">
            <v>0.020652687894133107</v>
          </cell>
          <cell r="O69">
            <v>0.012348294724817412</v>
          </cell>
          <cell r="P69">
            <v>-0.0031720883061439904</v>
          </cell>
          <cell r="Q69">
            <v>-0.01278994253363609</v>
          </cell>
          <cell r="R69">
            <v>0.017148974599308642</v>
          </cell>
          <cell r="S69">
            <v>-0.0015829049605049798</v>
          </cell>
          <cell r="T69">
            <v>0.00749658275055257</v>
          </cell>
          <cell r="U69">
            <v>0.009389740349839137</v>
          </cell>
          <cell r="V69">
            <v>-0.006641946668040384</v>
          </cell>
          <cell r="W69">
            <v>-0.014610328991618626</v>
          </cell>
          <cell r="X69">
            <v>0.0031771273746722018</v>
          </cell>
          <cell r="Y69">
            <v>0.001584786385571545</v>
          </cell>
          <cell r="Z69">
            <v>0.014931515130124216</v>
          </cell>
          <cell r="AA69">
            <v>0.022368846283084436</v>
          </cell>
          <cell r="AB69">
            <v>0.02299818610197908</v>
          </cell>
          <cell r="AC69">
            <v>0.003720242385974809</v>
          </cell>
          <cell r="AD69">
            <v>-0.007454376672679887</v>
          </cell>
          <cell r="AE69">
            <v>-0.0067567824628797625</v>
          </cell>
          <cell r="AF69">
            <v>-0.007182038053641356</v>
          </cell>
          <cell r="AG69">
            <v>-0.005706692298991546</v>
          </cell>
          <cell r="AH69">
            <v>-0.008044479313832899</v>
          </cell>
          <cell r="AI69">
            <v>-0.01472324155289383</v>
          </cell>
          <cell r="AJ69">
            <v>0.01433855218481061</v>
          </cell>
          <cell r="AK69">
            <v>0.0046065340576385075</v>
          </cell>
          <cell r="AL69">
            <v>0.006489810905372383</v>
          </cell>
          <cell r="AM69">
            <v>0.009844835287651605</v>
          </cell>
          <cell r="AN69">
            <v>0.01977307472214836</v>
          </cell>
          <cell r="AO69">
            <v>0.009924727669593755</v>
          </cell>
          <cell r="AP69">
            <v>0.0018271519791832251</v>
          </cell>
          <cell r="AQ69">
            <v>0.0032804840791619007</v>
          </cell>
        </row>
        <row r="70">
          <cell r="C70">
            <v>0.0146520146520146</v>
          </cell>
          <cell r="D70">
            <v>0.01534296028880866</v>
          </cell>
          <cell r="E70">
            <v>0.01244444444444448</v>
          </cell>
          <cell r="F70">
            <v>0.020632133450395163</v>
          </cell>
          <cell r="G70">
            <v>0.01806451612903226</v>
          </cell>
          <cell r="H70">
            <v>0.005069708491761693</v>
          </cell>
          <cell r="I70">
            <v>-0.006305170239596425</v>
          </cell>
          <cell r="J70">
            <v>0.008037225042301088</v>
          </cell>
          <cell r="K70">
            <v>0.012169534200587417</v>
          </cell>
          <cell r="L70">
            <v>0.00746268656716409</v>
          </cell>
          <cell r="M70">
            <v>0.0057613168724279795</v>
          </cell>
          <cell r="N70">
            <v>0.020867430441898538</v>
          </cell>
          <cell r="O70">
            <v>0.012424849699398832</v>
          </cell>
          <cell r="P70">
            <v>-0.0031670625494854</v>
          </cell>
          <cell r="Q70">
            <v>-0.012708498808578272</v>
          </cell>
          <cell r="R70">
            <v>0.01729686242960571</v>
          </cell>
          <cell r="S70">
            <v>-0.0015816528272044605</v>
          </cell>
          <cell r="T70">
            <v>0.0075247524752475314</v>
          </cell>
          <cell r="U70">
            <v>0.009433962264151052</v>
          </cell>
          <cell r="V70">
            <v>-0.006619937694704037</v>
          </cell>
          <cell r="W70">
            <v>-0.014504116032928227</v>
          </cell>
          <cell r="X70">
            <v>0.0031821797931583795</v>
          </cell>
          <cell r="Y70">
            <v>0.0015860428231562196</v>
          </cell>
          <cell r="Z70">
            <v>0.0150435471100554</v>
          </cell>
          <cell r="AA70">
            <v>0.02262090483619339</v>
          </cell>
          <cell r="AB70">
            <v>0.0232646834477499</v>
          </cell>
          <cell r="AC70">
            <v>0.00372717107715248</v>
          </cell>
          <cell r="AD70">
            <v>-0.0074266617155588355</v>
          </cell>
          <cell r="AE70">
            <v>-0.006734006734006703</v>
          </cell>
          <cell r="AF70">
            <v>-0.007156308851224091</v>
          </cell>
          <cell r="AG70">
            <v>-0.0056904400606980765</v>
          </cell>
          <cell r="AH70">
            <v>-0.008012209080503596</v>
          </cell>
          <cell r="AI70">
            <v>-0.014615384615384586</v>
          </cell>
          <cell r="AJ70">
            <v>0.014441842310694675</v>
          </cell>
          <cell r="AK70">
            <v>0.00461716044632543</v>
          </cell>
          <cell r="AL70">
            <v>0.006510915358100444</v>
          </cell>
          <cell r="AM70">
            <v>0.009893455098934467</v>
          </cell>
          <cell r="AN70">
            <v>0.019969856819894494</v>
          </cell>
          <cell r="AO70">
            <v>0.009974141115626223</v>
          </cell>
          <cell r="AP70">
            <v>0.001828822238478356</v>
          </cell>
          <cell r="AQ70">
            <v>0.0032858707557503752</v>
          </cell>
        </row>
        <row r="71">
          <cell r="B71">
            <v>0.6083894523326573</v>
          </cell>
          <cell r="C71">
            <v>0.6261648369466727</v>
          </cell>
          <cell r="D71">
            <v>0.6283519892362603</v>
          </cell>
          <cell r="E71">
            <v>0.6244145182170193</v>
          </cell>
          <cell r="F71">
            <v>0.6160845253448054</v>
          </cell>
          <cell r="G71">
            <v>0.6374473237446032</v>
          </cell>
          <cell r="H71">
            <v>0.6434793187190488</v>
          </cell>
          <cell r="I71">
            <v>0.644657250924339</v>
          </cell>
          <cell r="J71">
            <v>0.6424640463968024</v>
          </cell>
          <cell r="K71">
            <v>0.6341290588913743</v>
          </cell>
          <cell r="L71">
            <v>0.6416905314563048</v>
          </cell>
          <cell r="M71">
            <v>0.651740360183578</v>
          </cell>
          <cell r="N71">
            <v>0.6244749586565495</v>
          </cell>
          <cell r="O71">
            <v>0.6237776329046406</v>
          </cell>
          <cell r="P71">
            <v>0.6573280595625873</v>
          </cell>
          <cell r="Q71">
            <v>0.6623322873220564</v>
          </cell>
          <cell r="R71">
            <v>0.6506128392217102</v>
          </cell>
          <cell r="S71">
            <v>0.6432091653865847</v>
          </cell>
          <cell r="T71">
            <v>0.6379322784800258</v>
          </cell>
          <cell r="U71">
            <v>0.63700673583659</v>
          </cell>
          <cell r="V71">
            <v>0.6484676635174071</v>
          </cell>
          <cell r="W71">
            <v>0.6403082683098011</v>
          </cell>
          <cell r="X71">
            <v>0.6314417414998741</v>
          </cell>
          <cell r="Y71">
            <v>0.6235024839770812</v>
          </cell>
          <cell r="Z71">
            <v>0.6122869760916033</v>
          </cell>
          <cell r="AA71">
            <v>0.6071744645383519</v>
          </cell>
          <cell r="AB71">
            <v>0.6031198367365165</v>
          </cell>
          <cell r="AC71">
            <v>0.6246604151223172</v>
          </cell>
          <cell r="AD71">
            <v>0.6307192022732487</v>
          </cell>
          <cell r="AE71">
            <v>0.6191969946741059</v>
          </cell>
          <cell r="AF71">
            <v>0.6110705531878224</v>
          </cell>
          <cell r="AG71">
            <v>0.6073223477616875</v>
          </cell>
          <cell r="AH71">
            <v>0.605777873578034</v>
          </cell>
          <cell r="AI71">
            <v>0.6025023829829931</v>
          </cell>
          <cell r="AJ71">
            <v>0.578053913077008</v>
          </cell>
          <cell r="AK71">
            <v>0.5763778327978466</v>
          </cell>
          <cell r="AL71">
            <v>0.5748897131574529</v>
          </cell>
          <cell r="AM71">
            <v>0.5731762384210278</v>
          </cell>
          <cell r="AN71">
            <v>0.5765770127822979</v>
          </cell>
          <cell r="AO71">
            <v>0.5813540666482738</v>
          </cell>
          <cell r="AP71">
            <v>0.5772733918053922</v>
          </cell>
          <cell r="AQ71">
            <v>0.5747040482813449</v>
          </cell>
        </row>
        <row r="72">
          <cell r="B72">
            <v>1225.4</v>
          </cell>
          <cell r="C72">
            <v>1273.2</v>
          </cell>
          <cell r="D72">
            <v>1324.4</v>
          </cell>
          <cell r="E72">
            <v>1369.6</v>
          </cell>
          <cell r="F72">
            <v>1433.5</v>
          </cell>
          <cell r="G72">
            <v>1499</v>
          </cell>
          <cell r="H72">
            <v>1566.2</v>
          </cell>
          <cell r="I72">
            <v>1636.5</v>
          </cell>
          <cell r="J72">
            <v>1707.5</v>
          </cell>
          <cell r="K72">
            <v>1791.2</v>
          </cell>
          <cell r="L72">
            <v>1874.7</v>
          </cell>
          <cell r="M72">
            <v>1957.1</v>
          </cell>
          <cell r="N72">
            <v>2049.1</v>
          </cell>
          <cell r="O72">
            <v>2146.9</v>
          </cell>
          <cell r="P72">
            <v>2225.3</v>
          </cell>
          <cell r="Q72">
            <v>2277.9</v>
          </cell>
          <cell r="R72">
            <v>2350.3</v>
          </cell>
          <cell r="S72">
            <v>2413.9</v>
          </cell>
          <cell r="T72">
            <v>2475.5</v>
          </cell>
          <cell r="U72">
            <v>2533.3</v>
          </cell>
          <cell r="V72">
            <v>2569.6</v>
          </cell>
          <cell r="W72">
            <v>2578.4</v>
          </cell>
          <cell r="X72">
            <v>2595</v>
          </cell>
          <cell r="Y72">
            <v>2614.5</v>
          </cell>
          <cell r="Z72">
            <v>2643.8</v>
          </cell>
          <cell r="AA72">
            <v>2689.1</v>
          </cell>
          <cell r="AB72">
            <v>2754.5</v>
          </cell>
          <cell r="AC72">
            <v>2811.9</v>
          </cell>
          <cell r="AD72">
            <v>2855.2</v>
          </cell>
          <cell r="AE72">
            <v>2897</v>
          </cell>
          <cell r="AF72">
            <v>2933.9</v>
          </cell>
          <cell r="AG72">
            <v>2962.5</v>
          </cell>
          <cell r="AH72">
            <v>2980</v>
          </cell>
          <cell r="AI72">
            <v>2990.9</v>
          </cell>
          <cell r="AJ72">
            <v>3012.1</v>
          </cell>
          <cell r="AK72">
            <v>3047.9</v>
          </cell>
          <cell r="AL72">
            <v>3085.6</v>
          </cell>
          <cell r="AM72">
            <v>3131.5</v>
          </cell>
          <cell r="AN72">
            <v>3192.8</v>
          </cell>
          <cell r="AO72">
            <v>3248.7</v>
          </cell>
          <cell r="AP72">
            <v>3303.7</v>
          </cell>
          <cell r="AQ72">
            <v>3360.7</v>
          </cell>
        </row>
        <row r="73">
          <cell r="C73">
            <v>0.0382660951163836</v>
          </cell>
          <cell r="D73">
            <v>0.03942611026515358</v>
          </cell>
          <cell r="E73">
            <v>0.03355919971438636</v>
          </cell>
          <cell r="F73">
            <v>0.045600279935947036</v>
          </cell>
          <cell r="G73">
            <v>0.04467921277917327</v>
          </cell>
          <cell r="H73">
            <v>0.04385408421423968</v>
          </cell>
          <cell r="I73">
            <v>0.04390751162439795</v>
          </cell>
          <cell r="J73">
            <v>0.042470497503710035</v>
          </cell>
          <cell r="K73">
            <v>0.047855473839599955</v>
          </cell>
          <cell r="L73">
            <v>0.045562860318600705</v>
          </cell>
          <cell r="M73">
            <v>0.04301513910777759</v>
          </cell>
          <cell r="N73">
            <v>0.04593688663186334</v>
          </cell>
          <cell r="O73">
            <v>0.046624268832732324</v>
          </cell>
          <cell r="P73">
            <v>0.035866796796551116</v>
          </cell>
          <cell r="Q73">
            <v>0.023362227915227473</v>
          </cell>
          <cell r="R73">
            <v>0.03128901367758493</v>
          </cell>
          <cell r="S73">
            <v>0.026700717213841735</v>
          </cell>
          <cell r="T73">
            <v>0.025198699022753377</v>
          </cell>
          <cell r="U73">
            <v>0.02308040482353248</v>
          </cell>
          <cell r="V73">
            <v>0.014227444127432336</v>
          </cell>
          <cell r="W73">
            <v>0.0034188067487856823</v>
          </cell>
          <cell r="X73">
            <v>0.006417465098760969</v>
          </cell>
          <cell r="Y73">
            <v>0.0074863580281962026</v>
          </cell>
          <cell r="Z73">
            <v>0.01114440151711408</v>
          </cell>
          <cell r="AA73">
            <v>0.016989288978016336</v>
          </cell>
          <cell r="AB73">
            <v>0.024029372789455626</v>
          </cell>
          <cell r="AC73">
            <v>0.020624473507778653</v>
          </cell>
          <cell r="AD73">
            <v>0.015281481755400736</v>
          </cell>
          <cell r="AE73">
            <v>0.014533825593399866</v>
          </cell>
          <cell r="AF73">
            <v>0.012656877189814973</v>
          </cell>
          <cell r="AG73">
            <v>0.009700910484221212</v>
          </cell>
          <cell r="AH73">
            <v>0.005889794056063614</v>
          </cell>
          <cell r="AI73">
            <v>0.003651044937345578</v>
          </cell>
          <cell r="AJ73">
            <v>0.007063164463071675</v>
          </cell>
          <cell r="AK73">
            <v>0.011815318969512201</v>
          </cell>
          <cell r="AL73">
            <v>0.012293299024638438</v>
          </cell>
          <cell r="AM73">
            <v>0.01476599507144958</v>
          </cell>
          <cell r="AN73">
            <v>0.019386151769056732</v>
          </cell>
          <cell r="AO73">
            <v>0.017356641567919252</v>
          </cell>
          <cell r="AP73">
            <v>0.016788136184466618</v>
          </cell>
          <cell r="AQ73">
            <v>0.017106233105297994</v>
          </cell>
        </row>
        <row r="74">
          <cell r="C74">
            <v>0.03900767096458302</v>
          </cell>
          <cell r="D74">
            <v>0.04021363493559549</v>
          </cell>
          <cell r="E74">
            <v>0.03412866203563869</v>
          </cell>
          <cell r="F74">
            <v>0.04665595794392541</v>
          </cell>
          <cell r="G74">
            <v>0.0456923613533311</v>
          </cell>
          <cell r="H74">
            <v>0.0448298865910608</v>
          </cell>
          <cell r="I74">
            <v>0.04488571063721114</v>
          </cell>
          <cell r="J74">
            <v>0.04338527344943488</v>
          </cell>
          <cell r="K74">
            <v>0.04901903367496341</v>
          </cell>
          <cell r="L74">
            <v>0.046616793211255114</v>
          </cell>
          <cell r="M74">
            <v>0.04395369925854786</v>
          </cell>
          <cell r="N74">
            <v>0.047008328649532416</v>
          </cell>
          <cell r="O74">
            <v>0.047728270948221185</v>
          </cell>
          <cell r="P74">
            <v>0.03651776980762955</v>
          </cell>
          <cell r="Q74">
            <v>0.0236372623915877</v>
          </cell>
          <cell r="R74">
            <v>0.03178366038895475</v>
          </cell>
          <cell r="S74">
            <v>0.027060375271241943</v>
          </cell>
          <cell r="T74">
            <v>0.025518869878619732</v>
          </cell>
          <cell r="U74">
            <v>0.023348818420521278</v>
          </cell>
          <cell r="V74">
            <v>0.014329135909682877</v>
          </cell>
          <cell r="W74">
            <v>0.0034246575342467</v>
          </cell>
          <cell r="X74">
            <v>0.006438101147998809</v>
          </cell>
          <cell r="Y74">
            <v>0.007514450867051936</v>
          </cell>
          <cell r="Z74">
            <v>0.011206731688659488</v>
          </cell>
          <cell r="AA74">
            <v>0.017134427717679035</v>
          </cell>
          <cell r="AB74">
            <v>0.024320404596333445</v>
          </cell>
          <cell r="AC74">
            <v>0.02083862770012712</v>
          </cell>
          <cell r="AD74">
            <v>0.015398840641559053</v>
          </cell>
          <cell r="AE74">
            <v>0.014639955169515328</v>
          </cell>
          <cell r="AF74">
            <v>0.012737314463237892</v>
          </cell>
          <cell r="AG74">
            <v>0.009748116841064691</v>
          </cell>
          <cell r="AH74">
            <v>0.005907172995780696</v>
          </cell>
          <cell r="AI74">
            <v>0.0036577181208055087</v>
          </cell>
          <cell r="AJ74">
            <v>0.007088167441238413</v>
          </cell>
          <cell r="AK74">
            <v>0.011885395571196167</v>
          </cell>
          <cell r="AL74">
            <v>0.01236917221693612</v>
          </cell>
          <cell r="AM74">
            <v>0.014875550946331417</v>
          </cell>
          <cell r="AN74">
            <v>0.019575283410506295</v>
          </cell>
          <cell r="AO74">
            <v>0.017508143322475522</v>
          </cell>
          <cell r="AP74">
            <v>0.016929848862621943</v>
          </cell>
          <cell r="AQ74">
            <v>0.017253382571056797</v>
          </cell>
        </row>
        <row r="75">
          <cell r="C75">
            <v>0.03829080574006391</v>
          </cell>
          <cell r="D75">
            <v>0.031069696378095684</v>
          </cell>
          <cell r="E75">
            <v>-0.014031414794452648</v>
          </cell>
          <cell r="F75">
            <v>0.058490633488503335</v>
          </cell>
          <cell r="G75">
            <v>0.016935508550495984</v>
          </cell>
          <cell r="H75">
            <v>0.008207965741083791</v>
          </cell>
          <cell r="I75">
            <v>0.02219249507390031</v>
          </cell>
          <cell r="J75">
            <v>0.018481557325904577</v>
          </cell>
          <cell r="K75">
            <v>0.03617117110927515</v>
          </cell>
          <cell r="L75">
            <v>-0.0009809387661037523</v>
          </cell>
          <cell r="M75">
            <v>0.007635868277060063</v>
          </cell>
          <cell r="N75">
            <v>0.02116115068727724</v>
          </cell>
          <cell r="O75">
            <v>0.010523145772813085</v>
          </cell>
          <cell r="P75">
            <v>-0.019561903997516956</v>
          </cell>
          <cell r="Q75">
            <v>-0.0061341879518272</v>
          </cell>
          <cell r="R75">
            <v>0.04030501717578889</v>
          </cell>
          <cell r="S75">
            <v>0.0024777447490446636</v>
          </cell>
          <cell r="T75">
            <v>0.004314783520011695</v>
          </cell>
          <cell r="U75">
            <v>0.016558986481313025</v>
          </cell>
          <cell r="V75">
            <v>-0.006419161339591917</v>
          </cell>
          <cell r="W75">
            <v>-0.01262945599540324</v>
          </cell>
          <cell r="X75">
            <v>0.022742390851358128</v>
          </cell>
          <cell r="Y75">
            <v>0.013412338266094365</v>
          </cell>
          <cell r="Z75">
            <v>0.021073661981515505</v>
          </cell>
          <cell r="AA75">
            <v>0.014640582700435598</v>
          </cell>
          <cell r="AB75">
            <v>0.015916102561054402</v>
          </cell>
          <cell r="AC75">
            <v>-0.00984155584264694</v>
          </cell>
          <cell r="AD75">
            <v>0.011165011668656702</v>
          </cell>
          <cell r="AE75">
            <v>0.0001936567812069953</v>
          </cell>
          <cell r="AF75">
            <v>0.00901035515810433</v>
          </cell>
          <cell r="AG75">
            <v>0.010731502778740597</v>
          </cell>
          <cell r="AH75">
            <v>0.008687259642280242</v>
          </cell>
          <cell r="AI75">
            <v>0.007419506458635881</v>
          </cell>
          <cell r="AJ75">
            <v>0.041916955180909626</v>
          </cell>
          <cell r="AK75">
            <v>0.01954334991153341</v>
          </cell>
          <cell r="AL75">
            <v>0.015885419917380066</v>
          </cell>
          <cell r="AM75">
            <v>0.01896685421971724</v>
          </cell>
          <cell r="AN75">
            <v>0.005455653332739949</v>
          </cell>
          <cell r="AO75">
            <v>0.002552429443855901</v>
          </cell>
          <cell r="AP75">
            <v>0.011880271321832888</v>
          </cell>
          <cell r="AQ75">
            <v>0.011687198242099798</v>
          </cell>
        </row>
        <row r="76">
          <cell r="C76">
            <v>0.03989047541917907</v>
          </cell>
          <cell r="D76">
            <v>0.032260853470197456</v>
          </cell>
          <cell r="E76">
            <v>-0.014273390745067024</v>
          </cell>
          <cell r="F76">
            <v>0.06199756249888781</v>
          </cell>
          <cell r="G76">
            <v>0.01747250961106805</v>
          </cell>
          <cell r="H76">
            <v>0.008222289081120675</v>
          </cell>
          <cell r="I76">
            <v>0.022406897299457055</v>
          </cell>
          <cell r="J76">
            <v>0.018896769275811305</v>
          </cell>
          <cell r="K76">
            <v>0.03761990968561238</v>
          </cell>
          <cell r="L76">
            <v>-0.0011726703719402848</v>
          </cell>
          <cell r="M76">
            <v>0.007648739241814284</v>
          </cell>
          <cell r="N76">
            <v>0.021963790929156134</v>
          </cell>
          <cell r="O76">
            <v>0.010707369777824011</v>
          </cell>
          <cell r="P76">
            <v>-0.019744642261939782</v>
          </cell>
          <cell r="Q76">
            <v>-0.006258494346391341</v>
          </cell>
          <cell r="R76">
            <v>0.042023626612106804</v>
          </cell>
          <cell r="S76">
            <v>0.002409186315349192</v>
          </cell>
          <cell r="T76">
            <v>0.004347899941413383</v>
          </cell>
          <cell r="U76">
            <v>0.01691632089830774</v>
          </cell>
          <cell r="V76">
            <v>-0.006452825713362167</v>
          </cell>
          <cell r="W76">
            <v>-0.012485669903613236</v>
          </cell>
          <cell r="X76">
            <v>0.023102518044627016</v>
          </cell>
          <cell r="Y76">
            <v>0.013550080432561885</v>
          </cell>
          <cell r="Z76">
            <v>0.021584223115040206</v>
          </cell>
          <cell r="AA76">
            <v>0.015046542086495201</v>
          </cell>
          <cell r="AB76">
            <v>0.016423273642097242</v>
          </cell>
          <cell r="AC76">
            <v>-0.009926239486376387</v>
          </cell>
          <cell r="AD76">
            <v>0.01117777385491663</v>
          </cell>
          <cell r="AE76">
            <v>0.0001403328595202518</v>
          </cell>
          <cell r="AF76">
            <v>0.009009040030387536</v>
          </cell>
          <cell r="AG76">
            <v>0.010764650746208668</v>
          </cell>
          <cell r="AH76">
            <v>0.008679723569447607</v>
          </cell>
          <cell r="AI76">
            <v>0.007351869822242074</v>
          </cell>
          <cell r="AJ76">
            <v>0.043286468131437085</v>
          </cell>
          <cell r="AK76">
            <v>0.019880937583676185</v>
          </cell>
          <cell r="AL76">
            <v>0.016152175129973804</v>
          </cell>
          <cell r="AM76">
            <v>0.019374967547254165</v>
          </cell>
          <cell r="AN76">
            <v>0.005578876147192104</v>
          </cell>
          <cell r="AO76">
            <v>0.002582411577532039</v>
          </cell>
          <cell r="AP76">
            <v>0.012021384946081175</v>
          </cell>
          <cell r="AQ76">
            <v>0.011840352154207905</v>
          </cell>
        </row>
        <row r="81">
          <cell r="B81">
            <v>0.007338959316037736</v>
          </cell>
          <cell r="C81">
            <v>0.007655129818595986</v>
          </cell>
          <cell r="D81">
            <v>0.007923698449118055</v>
          </cell>
          <cell r="E81">
            <v>0.008211666948854534</v>
          </cell>
          <cell r="F81">
            <v>0.008626209941612955</v>
          </cell>
          <cell r="G81">
            <v>0.00891958995098353</v>
          </cell>
          <cell r="H81">
            <v>0.009187421623251901</v>
          </cell>
          <cell r="I81">
            <v>0.009430632483377282</v>
          </cell>
          <cell r="J81">
            <v>0.009849014596823505</v>
          </cell>
          <cell r="K81">
            <v>0.010382700015883546</v>
          </cell>
          <cell r="L81">
            <v>0.010825376985477473</v>
          </cell>
          <cell r="M81">
            <v>0.01110059666091103</v>
          </cell>
          <cell r="N81">
            <v>0.011508613715391731</v>
          </cell>
          <cell r="O81">
            <v>0.012110744499048394</v>
          </cell>
          <cell r="P81">
            <v>0.012282744973640881</v>
          </cell>
          <cell r="Q81">
            <v>0.012160783912583037</v>
          </cell>
          <cell r="R81">
            <v>0.012661762457620261</v>
          </cell>
          <cell r="S81">
            <v>0.012939957046033628</v>
          </cell>
          <cell r="T81">
            <v>0.013279226771287901</v>
          </cell>
          <cell r="U81">
            <v>0.013710146217041847</v>
          </cell>
          <cell r="V81">
            <v>0.013831707237823485</v>
          </cell>
          <cell r="W81">
            <v>0.013798817403998694</v>
          </cell>
          <cell r="X81">
            <v>0.013896092453633681</v>
          </cell>
          <cell r="Y81">
            <v>0.014117974809753523</v>
          </cell>
          <cell r="Z81">
            <v>0.014427083485843628</v>
          </cell>
          <cell r="AA81">
            <v>0.014766230577671775</v>
          </cell>
          <cell r="AB81">
            <v>0.015139257487824085</v>
          </cell>
          <cell r="AC81">
            <v>0.015502449018791817</v>
          </cell>
          <cell r="AD81">
            <v>0.016092915989788816</v>
          </cell>
          <cell r="AE81">
            <v>0.01658140052170748</v>
          </cell>
          <cell r="AF81">
            <v>0.01697156309662231</v>
          </cell>
          <cell r="AG81">
            <v>0.016970842288376514</v>
          </cell>
          <cell r="AH81">
            <v>0.017079116435303455</v>
          </cell>
          <cell r="AI81">
            <v>0.01692343477837522</v>
          </cell>
          <cell r="AJ81">
            <v>0.017330936105061135</v>
          </cell>
          <cell r="AK81">
            <v>0.0176806998212822</v>
          </cell>
          <cell r="AL81">
            <v>0.017905811918627244</v>
          </cell>
          <cell r="AM81">
            <v>0.018297933755081423</v>
          </cell>
          <cell r="AN81">
            <v>0.018741716026039346</v>
          </cell>
          <cell r="AO81">
            <v>0.019126860608962848</v>
          </cell>
          <cell r="AP81">
            <v>0.019720926282714733</v>
          </cell>
          <cell r="AQ81">
            <v>0.020291762437903166</v>
          </cell>
        </row>
        <row r="82">
          <cell r="B82">
            <v>0.01668392953702505</v>
          </cell>
          <cell r="C82">
            <v>0.017509921367105115</v>
          </cell>
          <cell r="D82">
            <v>0.018436426530507775</v>
          </cell>
          <cell r="E82">
            <v>0.019457571946235496</v>
          </cell>
          <cell r="F82">
            <v>0.020466341845116896</v>
          </cell>
          <cell r="G82">
            <v>0.021584129156602502</v>
          </cell>
          <cell r="H82">
            <v>0.022618870365627833</v>
          </cell>
          <cell r="I82">
            <v>0.02373616552123099</v>
          </cell>
          <cell r="J82">
            <v>0.025271879997531516</v>
          </cell>
          <cell r="K82">
            <v>0.026495269115483167</v>
          </cell>
          <cell r="L82">
            <v>0.02796582727615632</v>
          </cell>
          <cell r="M82">
            <v>0.029250568682821658</v>
          </cell>
          <cell r="N82">
            <v>0.030855370157571407</v>
          </cell>
          <cell r="O82">
            <v>0.032283225809507016</v>
          </cell>
          <cell r="P82">
            <v>0.033222841147361494</v>
          </cell>
          <cell r="Q82">
            <v>0.03367376503755839</v>
          </cell>
          <cell r="R82">
            <v>0.03509914844414196</v>
          </cell>
          <cell r="S82">
            <v>0.03638440777455981</v>
          </cell>
          <cell r="T82">
            <v>0.037700252464056845</v>
          </cell>
          <cell r="U82">
            <v>0.038995831077070005</v>
          </cell>
          <cell r="V82">
            <v>0.039706913718642635</v>
          </cell>
          <cell r="W82">
            <v>0.040709807775447304</v>
          </cell>
          <cell r="X82">
            <v>0.04167716177624826</v>
          </cell>
          <cell r="Y82">
            <v>0.04294898292006463</v>
          </cell>
          <cell r="Z82">
            <v>0.0440157908424702</v>
          </cell>
          <cell r="AA82">
            <v>0.045092940109586255</v>
          </cell>
          <cell r="AB82">
            <v>0.04618878280921089</v>
          </cell>
          <cell r="AC82">
            <v>0.04697429472077452</v>
          </cell>
          <cell r="AD82">
            <v>0.04788433408607854</v>
          </cell>
          <cell r="AE82">
            <v>0.048987422877248415</v>
          </cell>
          <cell r="AF82">
            <v>0.05001204081185843</v>
          </cell>
          <cell r="AG82">
            <v>0.04972451890613104</v>
          </cell>
          <cell r="AH82">
            <v>0.05107304680886464</v>
          </cell>
          <cell r="AI82">
            <v>0.05213549881843789</v>
          </cell>
          <cell r="AJ82">
            <v>0.053664957228173056</v>
          </cell>
          <cell r="AK82">
            <v>0.05443135736869921</v>
          </cell>
          <cell r="AL82">
            <v>0.05489081794313128</v>
          </cell>
          <cell r="AM82">
            <v>0.056107795246597765</v>
          </cell>
          <cell r="AN82">
            <v>0.0570794697811685</v>
          </cell>
          <cell r="AO82">
            <v>0.0578173152833753</v>
          </cell>
        </row>
        <row r="83">
          <cell r="B83">
            <v>1</v>
          </cell>
          <cell r="C83">
            <v>0.9945133414395082</v>
          </cell>
          <cell r="D83">
            <v>0.9840781817887706</v>
          </cell>
          <cell r="E83">
            <v>0.9744709092087622</v>
          </cell>
          <cell r="F83">
            <v>0.9769912197845501</v>
          </cell>
          <cell r="G83">
            <v>0.9637490215630939</v>
          </cell>
          <cell r="H83">
            <v>0.9541632712644281</v>
          </cell>
          <cell r="I83">
            <v>0.9468675813590497</v>
          </cell>
          <cell r="J83">
            <v>0.9348626677078615</v>
          </cell>
          <cell r="K83">
            <v>0.9379307604980366</v>
          </cell>
          <cell r="L83">
            <v>0.9255789468058678</v>
          </cell>
          <cell r="M83">
            <v>0.9118751922940278</v>
          </cell>
          <cell r="N83">
            <v>0.9005229035491121</v>
          </cell>
          <cell r="O83">
            <v>0.8978901920553212</v>
          </cell>
          <cell r="P83">
            <v>0.8846353385148895</v>
          </cell>
          <cell r="Q83">
            <v>0.8756480242689477</v>
          </cell>
          <cell r="R83">
            <v>0.8775396794459855</v>
          </cell>
          <cell r="S83">
            <v>0.8655088224895133</v>
          </cell>
          <cell r="T83">
            <v>0.8568202451416657</v>
          </cell>
          <cell r="U83">
            <v>0.8492349487993214</v>
          </cell>
          <cell r="V83">
            <v>0.8408850640605452</v>
          </cell>
          <cell r="W83">
            <v>0.8289883769135928</v>
          </cell>
          <cell r="X83">
            <v>0.8232676150588805</v>
          </cell>
          <cell r="Y83">
            <v>0.817866110897373</v>
          </cell>
          <cell r="Z83">
            <v>0.8149154003242755</v>
          </cell>
          <cell r="AA83">
            <v>0.8118674768537048</v>
          </cell>
          <cell r="AB83">
            <v>0.8090120243925107</v>
          </cell>
          <cell r="AC83">
            <v>0.8062591586932422</v>
          </cell>
          <cell r="AD83">
            <v>0.8103260827670739</v>
          </cell>
          <cell r="AE83">
            <v>0.8056500156046512</v>
          </cell>
          <cell r="AF83">
            <v>0.7980968339050231</v>
          </cell>
          <cell r="AG83">
            <v>0.7950770648167886</v>
          </cell>
          <cell r="AH83">
            <v>0.7922866539815886</v>
          </cell>
          <cell r="AI83">
            <v>0.786328649793766</v>
          </cell>
          <cell r="AJ83">
            <v>0.7850713203927707</v>
          </cell>
          <cell r="AK83">
            <v>0.7866063058245605</v>
          </cell>
          <cell r="AL83">
            <v>0.788895725473414</v>
          </cell>
          <cell r="AM83">
            <v>0.7849601029277818</v>
          </cell>
          <cell r="AN83">
            <v>0.7817215071738787</v>
          </cell>
          <cell r="AO83">
            <v>0.7788676802477904</v>
          </cell>
        </row>
        <row r="84">
          <cell r="B84">
            <v>1.0072497123130035</v>
          </cell>
          <cell r="C84">
            <v>1.0105576548723234</v>
          </cell>
          <cell r="D84">
            <v>1.0113656260229444</v>
          </cell>
          <cell r="E84">
            <v>1.0114489303938492</v>
          </cell>
          <cell r="F84">
            <v>1.0116488540373612</v>
          </cell>
          <cell r="G84">
            <v>1.01128174168962</v>
          </cell>
          <cell r="H84">
            <v>1.0105784015194912</v>
          </cell>
          <cell r="I84">
            <v>1.0047434173754097</v>
          </cell>
          <cell r="J84">
            <v>1.0034041589613918</v>
          </cell>
          <cell r="K84">
            <v>1.0083968547501991</v>
          </cell>
          <cell r="L84">
            <v>1.0076710899060684</v>
          </cell>
          <cell r="M84">
            <v>1.006199252672476</v>
          </cell>
          <cell r="N84">
            <v>1.0062640003560355</v>
          </cell>
          <cell r="O84">
            <v>1.0102356887528534</v>
          </cell>
          <cell r="P84">
            <v>1.009336281248632</v>
          </cell>
          <cell r="Q84">
            <v>0.9957756710617123</v>
          </cell>
          <cell r="R84">
            <v>0.9882634014154547</v>
          </cell>
          <cell r="S84">
            <v>0.9852486140358416</v>
          </cell>
          <cell r="T84">
            <v>0.982529348986126</v>
          </cell>
          <cell r="U84">
            <v>0.9809990019819794</v>
          </cell>
          <cell r="V84">
            <v>0.9752392277949317</v>
          </cell>
          <cell r="W84">
            <v>0.9595427229398356</v>
          </cell>
          <cell r="X84">
            <v>0.9458261883531106</v>
          </cell>
          <cell r="Y84">
            <v>0.9403432092327537</v>
          </cell>
          <cell r="Z84">
            <v>0.9338443757011252</v>
          </cell>
          <cell r="AA84">
            <v>0.9308625818768087</v>
          </cell>
          <cell r="AB84">
            <v>0.9298566207478212</v>
          </cell>
          <cell r="AC84">
            <v>0.9327410915023577</v>
          </cell>
          <cell r="AD84">
            <v>0.9382407370949325</v>
          </cell>
          <cell r="AE84">
            <v>0.9460923981629653</v>
          </cell>
          <cell r="AF84">
            <v>0.9524676193293632</v>
          </cell>
          <cell r="AG84">
            <v>0.9465735276406119</v>
          </cell>
          <cell r="AH84">
            <v>0.937250689469968</v>
          </cell>
          <cell r="AI84">
            <v>0.9240819786274331</v>
          </cell>
          <cell r="AJ84">
            <v>0.9202677440752578</v>
          </cell>
          <cell r="AK84">
            <v>0.9247245174918604</v>
          </cell>
          <cell r="AL84">
            <v>0.9222052213828058</v>
          </cell>
          <cell r="AM84">
            <v>0.9240920953292473</v>
          </cell>
          <cell r="AN84">
            <v>0.9310373365491476</v>
          </cell>
          <cell r="AO84">
            <v>0.9376314027648903</v>
          </cell>
          <cell r="AP84">
            <v>0.9445171275881202</v>
          </cell>
          <cell r="AQ84">
            <v>0.9498140401162757</v>
          </cell>
        </row>
        <row r="85">
          <cell r="B85">
            <v>0.6726700381876355</v>
          </cell>
          <cell r="C85">
            <v>0.6721311475409836</v>
          </cell>
          <cell r="D85">
            <v>0.6673321649013183</v>
          </cell>
          <cell r="E85">
            <v>0.6623666421526652</v>
          </cell>
          <cell r="F85">
            <v>0.6613008178915017</v>
          </cell>
          <cell r="G85">
            <v>0.6596461710007566</v>
          </cell>
          <cell r="H85">
            <v>0.6575280007929428</v>
          </cell>
          <cell r="I85">
            <v>0.6546768993413375</v>
          </cell>
          <cell r="J85">
            <v>0.6537755494803746</v>
          </cell>
          <cell r="K85">
            <v>0.6537707335053446</v>
          </cell>
          <cell r="L85">
            <v>0.6560118937000557</v>
          </cell>
          <cell r="M85">
            <v>0.6548471522250978</v>
          </cell>
          <cell r="N85">
            <v>0.6522652062005303</v>
          </cell>
          <cell r="O85">
            <v>0.6552850299170787</v>
          </cell>
          <cell r="P85">
            <v>0.6556503351305837</v>
          </cell>
          <cell r="Q85">
            <v>0.654941740135789</v>
          </cell>
          <cell r="R85">
            <v>0.6560658931222635</v>
          </cell>
          <cell r="S85">
            <v>0.6557264636122396</v>
          </cell>
          <cell r="T85">
            <v>0.6554586578370564</v>
          </cell>
          <cell r="U85">
            <v>0.6580062155462651</v>
          </cell>
          <cell r="V85">
            <v>0.6583402770783163</v>
          </cell>
          <cell r="W85">
            <v>0.6557206268683757</v>
          </cell>
          <cell r="X85">
            <v>0.6534064170883325</v>
          </cell>
          <cell r="Y85">
            <v>0.6466558404103329</v>
          </cell>
          <cell r="Z85">
            <v>0.6468288521245064</v>
          </cell>
          <cell r="AA85">
            <v>0.6484477863951114</v>
          </cell>
          <cell r="AB85">
            <v>0.6508379766577649</v>
          </cell>
          <cell r="AC85">
            <v>0.6543662607518249</v>
          </cell>
          <cell r="AD85">
            <v>0.6586529733654919</v>
          </cell>
          <cell r="AE85">
            <v>0.6614459853103796</v>
          </cell>
          <cell r="AF85">
            <v>0.6648082670280855</v>
          </cell>
          <cell r="AG85">
            <v>0.6757493631532258</v>
          </cell>
          <cell r="AH85">
            <v>0.6714929449617869</v>
          </cell>
          <cell r="AI85">
            <v>0.6664286060136542</v>
          </cell>
          <cell r="AJ85">
            <v>0.6671225988132354</v>
          </cell>
          <cell r="AK85">
            <v>0.666681378114982</v>
          </cell>
          <cell r="AL85">
            <v>0.6694756217113819</v>
          </cell>
          <cell r="AM85">
            <v>0.6713239549037214</v>
          </cell>
          <cell r="AN85">
            <v>0.6740165511855574</v>
          </cell>
          <cell r="AO85">
            <v>0.6765224715529845</v>
          </cell>
          <cell r="AP85">
            <v>0.6790015744159392</v>
          </cell>
          <cell r="AQ85">
            <v>0.6825000197999413</v>
          </cell>
        </row>
        <row r="86">
          <cell r="B86">
            <v>0.6491879288164666</v>
          </cell>
          <cell r="C86">
            <v>0.6471670358059578</v>
          </cell>
          <cell r="D86">
            <v>0.6470609505150979</v>
          </cell>
          <cell r="E86">
            <v>0.6464034070929006</v>
          </cell>
          <cell r="F86">
            <v>0.6448137521019659</v>
          </cell>
          <cell r="G86">
            <v>0.6427428746944469</v>
          </cell>
          <cell r="H86">
            <v>0.6406019334254012</v>
          </cell>
          <cell r="I86">
            <v>0.6378707780819843</v>
          </cell>
          <cell r="J86">
            <v>0.6354431570530409</v>
          </cell>
          <cell r="K86">
            <v>0.6337067523755244</v>
          </cell>
          <cell r="L86">
            <v>0.6326240169295407</v>
          </cell>
          <cell r="M86">
            <v>0.6315757132586535</v>
          </cell>
          <cell r="N86">
            <v>0.6310069331021282</v>
          </cell>
          <cell r="O86">
            <v>0.6310894449115628</v>
          </cell>
          <cell r="P86">
            <v>0.6314798870107702</v>
          </cell>
          <cell r="Q86">
            <v>0.6323378983344565</v>
          </cell>
          <cell r="R86">
            <v>0.6339919242425605</v>
          </cell>
          <cell r="S86">
            <v>0.6359905250360688</v>
          </cell>
          <cell r="T86">
            <v>0.6382947056337106</v>
          </cell>
          <cell r="U86">
            <v>0.641314470445176</v>
          </cell>
          <cell r="V86">
            <v>0.6451862551360101</v>
          </cell>
          <cell r="W86">
            <v>0.6498097191849564</v>
          </cell>
          <cell r="X86">
            <v>0.6552900923655267</v>
          </cell>
          <cell r="Y86">
            <v>0.6609228603686162</v>
          </cell>
          <cell r="Z86">
            <v>0.665854579847558</v>
          </cell>
          <cell r="AA86">
            <v>0.6681894707305952</v>
          </cell>
          <cell r="AB86">
            <v>0.6694304295838316</v>
          </cell>
          <cell r="AC86">
            <v>0.6706091552267561</v>
          </cell>
          <cell r="AD86">
            <v>0.6711359944302623</v>
          </cell>
          <cell r="AE86">
            <v>0.6713705076392881</v>
          </cell>
          <cell r="AF86">
            <v>0.6714984999210485</v>
          </cell>
          <cell r="AG86">
            <v>0.6710943495156767</v>
          </cell>
          <cell r="AH86">
            <v>0.6706471285234425</v>
          </cell>
          <cell r="AI86">
            <v>0.6703270547759951</v>
          </cell>
          <cell r="AJ86">
            <v>0.6700423737950962</v>
          </cell>
          <cell r="AK86">
            <v>0.6698262540480253</v>
          </cell>
          <cell r="AL86">
            <v>0.6697494553084977</v>
          </cell>
          <cell r="AM86">
            <v>0.6697054979594128</v>
          </cell>
          <cell r="AN86">
            <v>0.6693290947833299</v>
          </cell>
          <cell r="AO86">
            <v>0.6696090559612647</v>
          </cell>
          <cell r="AP86">
            <v>0.6691745086487376</v>
          </cell>
          <cell r="AQ86">
            <v>0.6687021364488556</v>
          </cell>
        </row>
        <row r="90">
          <cell r="B90">
            <v>2190.65</v>
          </cell>
          <cell r="C90">
            <v>2305.35</v>
          </cell>
          <cell r="D90">
            <v>2410.5</v>
          </cell>
          <cell r="E90">
            <v>2522</v>
          </cell>
          <cell r="F90">
            <v>2672.65</v>
          </cell>
          <cell r="G90">
            <v>2787.8</v>
          </cell>
          <cell r="H90">
            <v>2893.9</v>
          </cell>
          <cell r="I90">
            <v>2989.85</v>
          </cell>
          <cell r="J90">
            <v>3140.9</v>
          </cell>
          <cell r="K90">
            <v>3333.75</v>
          </cell>
          <cell r="L90">
            <v>3499</v>
          </cell>
          <cell r="M90">
            <v>3613</v>
          </cell>
          <cell r="N90">
            <v>3769.75</v>
          </cell>
          <cell r="O90">
            <v>3989.8</v>
          </cell>
          <cell r="P90">
            <v>4065.65</v>
          </cell>
          <cell r="Q90">
            <v>4042.05</v>
          </cell>
          <cell r="R90">
            <v>4223.85</v>
          </cell>
          <cell r="S90">
            <v>4332</v>
          </cell>
          <cell r="T90">
            <v>4461.05</v>
          </cell>
          <cell r="U90">
            <v>4622.65</v>
          </cell>
          <cell r="V90">
            <v>4682.6</v>
          </cell>
          <cell r="W90">
            <v>4688.3</v>
          </cell>
          <cell r="X90">
            <v>4731.55</v>
          </cell>
          <cell r="Y90">
            <v>4814.3</v>
          </cell>
          <cell r="Z90">
            <v>4926.95</v>
          </cell>
          <cell r="AA90">
            <v>5052</v>
          </cell>
          <cell r="AB90">
            <v>5191.1</v>
          </cell>
          <cell r="AC90">
            <v>5326.75</v>
          </cell>
          <cell r="AD90">
            <v>5547.55</v>
          </cell>
          <cell r="AE90">
            <v>5740</v>
          </cell>
          <cell r="AF90">
            <v>5911.45</v>
          </cell>
          <cell r="AG90">
            <v>6214.4</v>
          </cell>
          <cell r="AH90">
            <v>6284.5</v>
          </cell>
          <cell r="AI90">
            <v>6257</v>
          </cell>
          <cell r="AJ90">
            <v>6429.5</v>
          </cell>
          <cell r="AK90">
            <v>6578.9</v>
          </cell>
          <cell r="AL90">
            <v>6681.5</v>
          </cell>
          <cell r="AM90">
            <v>6846.3</v>
          </cell>
          <cell r="AN90">
            <v>7027.6</v>
          </cell>
          <cell r="AO90">
            <v>7189.5</v>
          </cell>
          <cell r="AP90">
            <v>7431.2</v>
          </cell>
          <cell r="AQ90">
            <v>7662.9</v>
          </cell>
        </row>
        <row r="91">
          <cell r="C91">
            <v>0.05103420529540672</v>
          </cell>
          <cell r="D91">
            <v>0.04460168612424626</v>
          </cell>
          <cell r="E91">
            <v>0.04521804267918794</v>
          </cell>
          <cell r="F91">
            <v>0.05801825202096439</v>
          </cell>
          <cell r="G91">
            <v>0.04218226474995687</v>
          </cell>
          <cell r="H91">
            <v>0.037352319048458434</v>
          </cell>
          <cell r="I91">
            <v>0.03261814555799006</v>
          </cell>
          <cell r="J91">
            <v>0.04928616413501649</v>
          </cell>
          <cell r="K91">
            <v>0.05958841345897303</v>
          </cell>
          <cell r="L91">
            <v>0.048379416871464014</v>
          </cell>
          <cell r="M91">
            <v>0.03206123877995224</v>
          </cell>
          <cell r="N91">
            <v>0.04247023409826479</v>
          </cell>
          <cell r="O91">
            <v>0.05673241806840546</v>
          </cell>
          <cell r="P91">
            <v>0.01883252748371838</v>
          </cell>
          <cell r="Q91">
            <v>-0.0058216427971667884</v>
          </cell>
          <cell r="R91">
            <v>0.043995045391055455</v>
          </cell>
          <cell r="S91">
            <v>0.02528229472896356</v>
          </cell>
          <cell r="T91">
            <v>0.029354835193843166</v>
          </cell>
          <cell r="U91">
            <v>0.035583969393024995</v>
          </cell>
          <cell r="V91">
            <v>0.012885377495643311</v>
          </cell>
          <cell r="W91">
            <v>0.0012165321800415856</v>
          </cell>
          <cell r="X91">
            <v>0.009182800982334982</v>
          </cell>
          <cell r="Y91">
            <v>0.017337811274018504</v>
          </cell>
          <cell r="Z91">
            <v>0.023129479689499938</v>
          </cell>
          <cell r="AA91">
            <v>0.02506406914109405</v>
          </cell>
          <cell r="AB91">
            <v>0.027161416282258096</v>
          </cell>
          <cell r="AC91">
            <v>0.025795675332836054</v>
          </cell>
          <cell r="AD91">
            <v>0.040615092749605834</v>
          </cell>
          <cell r="AE91">
            <v>0.034102821478530485</v>
          </cell>
          <cell r="AF91">
            <v>0.029431937863622776</v>
          </cell>
          <cell r="AG91">
            <v>0.04997803147971603</v>
          </cell>
          <cell r="AH91">
            <v>0.011217104707941194</v>
          </cell>
          <cell r="AI91">
            <v>-0.004385447366528706</v>
          </cell>
          <cell r="AJ91">
            <v>0.027195937712130067</v>
          </cell>
          <cell r="AK91">
            <v>0.022970783381583943</v>
          </cell>
          <cell r="AL91">
            <v>0.015474955129038</v>
          </cell>
          <cell r="AM91">
            <v>0.024365847118359367</v>
          </cell>
          <cell r="AN91">
            <v>0.026136893151424253</v>
          </cell>
          <cell r="AO91">
            <v>0.022776374776896445</v>
          </cell>
          <cell r="AP91">
            <v>0.033065724805515395</v>
          </cell>
          <cell r="AQ91">
            <v>0.03070314909251385</v>
          </cell>
        </row>
        <row r="92">
          <cell r="C92">
            <v>0.052358888914249</v>
          </cell>
          <cell r="D92">
            <v>0.04561129546489684</v>
          </cell>
          <cell r="E92">
            <v>0.04625596349305128</v>
          </cell>
          <cell r="F92">
            <v>0.05973433782712134</v>
          </cell>
          <cell r="G92">
            <v>0.04308457897592288</v>
          </cell>
          <cell r="H92">
            <v>0.03805868426716397</v>
          </cell>
          <cell r="I92">
            <v>0.03315594871972083</v>
          </cell>
          <cell r="J92">
            <v>0.05052092914360262</v>
          </cell>
          <cell r="K92">
            <v>0.06139959884109647</v>
          </cell>
          <cell r="L92">
            <v>0.04956880389951257</v>
          </cell>
          <cell r="M92">
            <v>0.03258073735352962</v>
          </cell>
          <cell r="N92">
            <v>0.04338499861610856</v>
          </cell>
          <cell r="O92">
            <v>0.05837257112540617</v>
          </cell>
          <cell r="P92">
            <v>0.019010977993884293</v>
          </cell>
          <cell r="Q92">
            <v>-0.005804729870992342</v>
          </cell>
          <cell r="R92">
            <v>0.044977177422347525</v>
          </cell>
          <cell r="S92">
            <v>0.025604602436166024</v>
          </cell>
          <cell r="T92">
            <v>0.029789935364727738</v>
          </cell>
          <cell r="U92">
            <v>0.03622465563040089</v>
          </cell>
          <cell r="V92">
            <v>0.012968751690048075</v>
          </cell>
          <cell r="W92">
            <v>0.0012172724554733172</v>
          </cell>
          <cell r="X92">
            <v>0.009225092250922495</v>
          </cell>
          <cell r="Y92">
            <v>0.017488983525483226</v>
          </cell>
          <cell r="Z92">
            <v>0.02339904035893059</v>
          </cell>
          <cell r="AA92">
            <v>0.025380813687981396</v>
          </cell>
          <cell r="AB92">
            <v>0.02753365003958841</v>
          </cell>
          <cell r="AC92">
            <v>0.026131263123422732</v>
          </cell>
          <cell r="AD92">
            <v>0.04145116628338119</v>
          </cell>
          <cell r="AE92">
            <v>0.0346909897161809</v>
          </cell>
          <cell r="AF92">
            <v>0.02986933797909397</v>
          </cell>
          <cell r="AG92">
            <v>0.05124800175929756</v>
          </cell>
          <cell r="AH92">
            <v>0.011280252317198869</v>
          </cell>
          <cell r="AI92">
            <v>-0.0043758453337576775</v>
          </cell>
          <cell r="AJ92">
            <v>0.027569122582707273</v>
          </cell>
          <cell r="AK92">
            <v>0.023236643595925033</v>
          </cell>
          <cell r="AL92">
            <v>0.015595312286248442</v>
          </cell>
          <cell r="AM92">
            <v>0.02466512010776034</v>
          </cell>
          <cell r="AN92">
            <v>0.026481457137431885</v>
          </cell>
          <cell r="AO92">
            <v>0.02303773692298927</v>
          </cell>
          <cell r="AP92">
            <v>0.03361847138187635</v>
          </cell>
          <cell r="AQ92">
            <v>0.031179351921627685</v>
          </cell>
        </row>
        <row r="93">
          <cell r="B93">
            <v>131295</v>
          </cell>
          <cell r="C93">
            <v>132378</v>
          </cell>
          <cell r="D93">
            <v>132854</v>
          </cell>
          <cell r="E93">
            <v>133002.5</v>
          </cell>
          <cell r="F93">
            <v>133655</v>
          </cell>
          <cell r="G93">
            <v>134010</v>
          </cell>
          <cell r="H93">
            <v>134079.5</v>
          </cell>
          <cell r="I93">
            <v>133022</v>
          </cell>
          <cell r="J93">
            <v>132936</v>
          </cell>
          <cell r="K93">
            <v>134143</v>
          </cell>
          <cell r="L93">
            <v>135169</v>
          </cell>
          <cell r="M93">
            <v>135447.5</v>
          </cell>
          <cell r="N93">
            <v>135662.5</v>
          </cell>
          <cell r="O93">
            <v>137633.5</v>
          </cell>
          <cell r="P93">
            <v>138325.5</v>
          </cell>
          <cell r="Q93">
            <v>137073.5</v>
          </cell>
          <cell r="R93">
            <v>137125.5</v>
          </cell>
          <cell r="S93">
            <v>137554.5</v>
          </cell>
          <cell r="T93">
            <v>138094.5</v>
          </cell>
          <cell r="U93">
            <v>139578.5</v>
          </cell>
          <cell r="V93">
            <v>140235.5</v>
          </cell>
          <cell r="W93">
            <v>138913</v>
          </cell>
          <cell r="X93">
            <v>137892</v>
          </cell>
          <cell r="Y93">
            <v>137047.5</v>
          </cell>
          <cell r="Z93">
            <v>137354.5</v>
          </cell>
          <cell r="AA93">
            <v>137992</v>
          </cell>
          <cell r="AB93">
            <v>138915</v>
          </cell>
          <cell r="AC93">
            <v>140641.5</v>
          </cell>
          <cell r="AD93">
            <v>142971</v>
          </cell>
          <cell r="AE93">
            <v>145439</v>
          </cell>
          <cell r="AF93">
            <v>148103</v>
          </cell>
          <cell r="AG93">
            <v>157188</v>
          </cell>
          <cell r="AH93">
            <v>155309</v>
          </cell>
          <cell r="AI93">
            <v>152626</v>
          </cell>
          <cell r="AJ93">
            <v>152608</v>
          </cell>
          <cell r="AK93">
            <v>153655</v>
          </cell>
          <cell r="AL93">
            <v>154296</v>
          </cell>
          <cell r="AM93">
            <v>155448</v>
          </cell>
          <cell r="AN93">
            <v>157498</v>
          </cell>
          <cell r="AO93">
            <v>159658</v>
          </cell>
          <cell r="AP93">
            <v>161715.5</v>
          </cell>
          <cell r="AQ93">
            <v>163699.5</v>
          </cell>
        </row>
        <row r="94">
          <cell r="C94">
            <v>0.008214766701778488</v>
          </cell>
          <cell r="D94">
            <v>0.003589314343914725</v>
          </cell>
          <cell r="E94">
            <v>0.001117144139369465</v>
          </cell>
          <cell r="F94">
            <v>0.0048939279960969325</v>
          </cell>
          <cell r="G94">
            <v>0.0026525709984663356</v>
          </cell>
          <cell r="H94">
            <v>0.000518483577737549</v>
          </cell>
          <cell r="I94">
            <v>-0.00791837953359637</v>
          </cell>
          <cell r="J94">
            <v>-0.0006467186773658239</v>
          </cell>
          <cell r="K94">
            <v>0.00903858571619645</v>
          </cell>
          <cell r="L94">
            <v>0.007619452261968976</v>
          </cell>
          <cell r="M94">
            <v>0.002058263988492521</v>
          </cell>
          <cell r="N94">
            <v>0.001586072406562846</v>
          </cell>
          <cell r="O94">
            <v>0.014424171398028804</v>
          </cell>
          <cell r="P94">
            <v>0.00501524828306113</v>
          </cell>
          <cell r="Q94">
            <v>-0.009092325137448289</v>
          </cell>
          <cell r="R94">
            <v>0.00037928658108449275</v>
          </cell>
          <cell r="S94">
            <v>0.003123637314814446</v>
          </cell>
          <cell r="T94">
            <v>0.0039180311975984565</v>
          </cell>
          <cell r="U94">
            <v>0.010688933596698464</v>
          </cell>
          <cell r="V94">
            <v>0.00469598524278083</v>
          </cell>
          <cell r="W94">
            <v>-0.009475314355360911</v>
          </cell>
          <cell r="X94">
            <v>-0.007377067829894132</v>
          </cell>
          <cell r="Y94">
            <v>-0.0061431889987749976</v>
          </cell>
          <cell r="Z94">
            <v>0.0022375939540622354</v>
          </cell>
          <cell r="AA94">
            <v>0.004630537443543426</v>
          </cell>
          <cell r="AB94">
            <v>0.006666522828014167</v>
          </cell>
          <cell r="AC94">
            <v>0.012351864118658748</v>
          </cell>
          <cell r="AD94">
            <v>0.016427713081975936</v>
          </cell>
          <cell r="AE94">
            <v>0.017114942226985452</v>
          </cell>
          <cell r="AF94">
            <v>0.01815122293401852</v>
          </cell>
          <cell r="AG94">
            <v>0.05953456355153127</v>
          </cell>
          <cell r="AH94">
            <v>-0.012025860377753578</v>
          </cell>
          <cell r="AI94">
            <v>-0.017426196409802083</v>
          </cell>
          <cell r="AJ94">
            <v>-0.00011794230014262715</v>
          </cell>
          <cell r="AK94">
            <v>0.006837287421617328</v>
          </cell>
          <cell r="AL94">
            <v>0.004163005970064236</v>
          </cell>
          <cell r="AM94">
            <v>0.007438435041230332</v>
          </cell>
          <cell r="AN94">
            <v>0.013101489223638208</v>
          </cell>
          <cell r="AO94">
            <v>0.013621267747764645</v>
          </cell>
          <cell r="AP94">
            <v>0.012804590993417462</v>
          </cell>
          <cell r="AQ94">
            <v>0.012193811491132696</v>
          </cell>
        </row>
        <row r="95">
          <cell r="C95">
            <v>0.008248600479835444</v>
          </cell>
          <cell r="D95">
            <v>0.0035957636465273612</v>
          </cell>
          <cell r="E95">
            <v>0.0011177683773164748</v>
          </cell>
          <cell r="F95">
            <v>0.004905922820999553</v>
          </cell>
          <cell r="G95">
            <v>0.0026560921776215274</v>
          </cell>
          <cell r="H95">
            <v>0.0005186180135809959</v>
          </cell>
          <cell r="I95">
            <v>-0.007887111750864206</v>
          </cell>
          <cell r="J95">
            <v>-0.0006465095999158565</v>
          </cell>
          <cell r="K95">
            <v>0.009079557080098777</v>
          </cell>
          <cell r="L95">
            <v>0.007648554154894294</v>
          </cell>
          <cell r="M95">
            <v>0.002060383667852772</v>
          </cell>
          <cell r="N95">
            <v>0.0015873308846601208</v>
          </cell>
          <cell r="O95">
            <v>0.014528701741453931</v>
          </cell>
          <cell r="P95">
            <v>0.0050278456916375</v>
          </cell>
          <cell r="Q95">
            <v>-0.009051114942653427</v>
          </cell>
          <cell r="R95">
            <v>0.00037935851933457165</v>
          </cell>
          <cell r="S95">
            <v>0.0031285209534330782</v>
          </cell>
          <cell r="T95">
            <v>0.0039257167159199025</v>
          </cell>
          <cell r="U95">
            <v>0.010746264333481692</v>
          </cell>
          <cell r="V95">
            <v>0.004707028661290913</v>
          </cell>
          <cell r="W95">
            <v>-0.009430565013851755</v>
          </cell>
          <cell r="X95">
            <v>-0.0073499240531843535</v>
          </cell>
          <cell r="Y95">
            <v>-0.006124358193368762</v>
          </cell>
          <cell r="Z95">
            <v>0.0022400992356663707</v>
          </cell>
          <cell r="AA95">
            <v>0.004641274949128027</v>
          </cell>
          <cell r="AB95">
            <v>0.006688793553249361</v>
          </cell>
          <cell r="AC95">
            <v>0.012428463448871607</v>
          </cell>
          <cell r="AD95">
            <v>0.01656338989558548</v>
          </cell>
          <cell r="AE95">
            <v>0.017262241993131422</v>
          </cell>
          <cell r="AF95">
            <v>0.018316957624846086</v>
          </cell>
          <cell r="AG95">
            <v>0.061342444109842464</v>
          </cell>
          <cell r="AH95">
            <v>-0.011953838715423548</v>
          </cell>
          <cell r="AI95">
            <v>-0.01727523839571432</v>
          </cell>
          <cell r="AJ95">
            <v>-0.00011793534522297477</v>
          </cell>
          <cell r="AK95">
            <v>0.006860715034598508</v>
          </cell>
          <cell r="AL95">
            <v>0.004171683316520847</v>
          </cell>
          <cell r="AM95">
            <v>0.0074661689220718586</v>
          </cell>
          <cell r="AN95">
            <v>0.013187689774072364</v>
          </cell>
          <cell r="AO95">
            <v>0.013714459866156936</v>
          </cell>
          <cell r="AP95">
            <v>0.012886920793195422</v>
          </cell>
          <cell r="AQ95">
            <v>0.012268459114927133</v>
          </cell>
        </row>
        <row r="96">
          <cell r="B96">
            <v>0.8057957847316262</v>
          </cell>
          <cell r="C96">
            <v>0.8119290280764887</v>
          </cell>
          <cell r="D96">
            <v>0.8129918230058847</v>
          </cell>
          <cell r="E96">
            <v>0.8124962682721634</v>
          </cell>
          <cell r="F96">
            <v>0.8079832308134252</v>
          </cell>
          <cell r="G96">
            <v>0.8062258917806795</v>
          </cell>
          <cell r="H96">
            <v>0.8066467671914499</v>
          </cell>
          <cell r="I96">
            <v>0.7999765293416615</v>
          </cell>
          <cell r="J96">
            <v>0.7923711228049191</v>
          </cell>
          <cell r="K96">
            <v>0.7835545979301971</v>
          </cell>
          <cell r="L96">
            <v>0.799940243143445</v>
          </cell>
          <cell r="M96">
            <v>0.8076009132558118</v>
          </cell>
          <cell r="N96">
            <v>0.8061641746880726</v>
          </cell>
          <cell r="O96">
            <v>0.8083529743621436</v>
          </cell>
          <cell r="P96">
            <v>0.8313433130789556</v>
          </cell>
          <cell r="Q96">
            <v>0.8576828707496383</v>
          </cell>
          <cell r="R96">
            <v>0.84121446448092</v>
          </cell>
          <cell r="S96">
            <v>0.8184337894619532</v>
          </cell>
          <cell r="T96">
            <v>0.7954861400969493</v>
          </cell>
          <cell r="U96">
            <v>0.7887063992322408</v>
          </cell>
          <cell r="V96">
            <v>0.7918018102104365</v>
          </cell>
          <cell r="W96">
            <v>0.7950728785427589</v>
          </cell>
          <cell r="X96">
            <v>0.7711552114823812</v>
          </cell>
          <cell r="Y96">
            <v>0.7385193127014905</v>
          </cell>
          <cell r="Z96">
            <v>0.7244205073629049</v>
          </cell>
          <cell r="AA96">
            <v>0.7140390978533638</v>
          </cell>
          <cell r="AB96">
            <v>0.6913740994027611</v>
          </cell>
          <cell r="AC96">
            <v>0.6822297698665301</v>
          </cell>
          <cell r="AD96">
            <v>0.6756040916457271</v>
          </cell>
          <cell r="AE96">
            <v>0.6736253638866039</v>
          </cell>
          <cell r="AF96">
            <v>0.6715727035284271</v>
          </cell>
          <cell r="AG96">
            <v>0.6712970374466796</v>
          </cell>
          <cell r="AH96">
            <v>0.6666520448691836</v>
          </cell>
          <cell r="AI96">
            <v>0.6469364135770223</v>
          </cell>
          <cell r="AJ96">
            <v>0.6297738550009343</v>
          </cell>
          <cell r="AK96">
            <v>0.6160569668115063</v>
          </cell>
          <cell r="AL96">
            <v>0.6184173946807372</v>
          </cell>
          <cell r="AM96">
            <v>0.6181431838290142</v>
          </cell>
          <cell r="AN96">
            <v>0.6120370325861016</v>
          </cell>
          <cell r="AO96">
            <v>0.6186642415101057</v>
          </cell>
          <cell r="AP96">
            <v>0.6253236722722509</v>
          </cell>
          <cell r="AQ96">
            <v>0.6197377161765535</v>
          </cell>
        </row>
        <row r="97">
          <cell r="B97">
            <v>6514.2</v>
          </cell>
          <cell r="C97">
            <v>6814.8</v>
          </cell>
          <cell r="D97">
            <v>7131.3</v>
          </cell>
          <cell r="E97">
            <v>7457</v>
          </cell>
          <cell r="F97">
            <v>7821.1</v>
          </cell>
          <cell r="G97">
            <v>8194.8</v>
          </cell>
          <cell r="H97">
            <v>8582.4</v>
          </cell>
          <cell r="I97">
            <v>8972.6</v>
          </cell>
          <cell r="J97">
            <v>9385.7</v>
          </cell>
          <cell r="K97">
            <v>9837.1</v>
          </cell>
          <cell r="L97">
            <v>10316.5</v>
          </cell>
          <cell r="M97">
            <v>10807.4</v>
          </cell>
          <cell r="N97">
            <v>11312.1</v>
          </cell>
          <cell r="O97">
            <v>11846.2</v>
          </cell>
          <cell r="P97">
            <v>12335.7</v>
          </cell>
          <cell r="Q97">
            <v>12761.3</v>
          </cell>
          <cell r="R97">
            <v>13189.1</v>
          </cell>
          <cell r="S97">
            <v>13612</v>
          </cell>
          <cell r="T97">
            <v>14035</v>
          </cell>
          <cell r="U97">
            <v>14474.6</v>
          </cell>
          <cell r="V97">
            <v>14919.1</v>
          </cell>
          <cell r="W97">
            <v>15299.9</v>
          </cell>
          <cell r="X97">
            <v>15644.1</v>
          </cell>
          <cell r="Y97">
            <v>15970.9</v>
          </cell>
          <cell r="Z97">
            <v>16289.7</v>
          </cell>
          <cell r="AA97">
            <v>16616.7</v>
          </cell>
          <cell r="AB97">
            <v>16964.5</v>
          </cell>
          <cell r="AC97">
            <v>17343.2</v>
          </cell>
          <cell r="AD97">
            <v>17782.3</v>
          </cell>
          <cell r="AE97">
            <v>18276.1</v>
          </cell>
          <cell r="AF97">
            <v>18794.6</v>
          </cell>
          <cell r="AG97">
            <v>19958.4</v>
          </cell>
          <cell r="AH97">
            <v>20454.6</v>
          </cell>
          <cell r="AI97">
            <v>20851.6</v>
          </cell>
          <cell r="AJ97">
            <v>21263.6</v>
          </cell>
          <cell r="AK97">
            <v>21693.8</v>
          </cell>
          <cell r="AL97">
            <v>22124.8</v>
          </cell>
          <cell r="AM97">
            <v>22569.4</v>
          </cell>
          <cell r="AN97">
            <v>23057.8</v>
          </cell>
          <cell r="AO97">
            <v>23591.3</v>
          </cell>
          <cell r="AP97">
            <v>24184.5</v>
          </cell>
          <cell r="AQ97">
            <v>24831.3</v>
          </cell>
        </row>
        <row r="98">
          <cell r="C98">
            <v>0.04511230820552572</v>
          </cell>
          <cell r="D98">
            <v>0.045396828307933415</v>
          </cell>
          <cell r="E98">
            <v>0.044659642564474224</v>
          </cell>
          <cell r="F98">
            <v>0.04767202106481069</v>
          </cell>
          <cell r="G98">
            <v>0.046674597146438235</v>
          </cell>
          <cell r="H98">
            <v>0.046213787892260876</v>
          </cell>
          <cell r="I98">
            <v>0.04446189447813516</v>
          </cell>
          <cell r="J98">
            <v>0.04501176522077535</v>
          </cell>
          <cell r="K98">
            <v>0.046973697815797535</v>
          </cell>
          <cell r="L98">
            <v>0.047583603063271904</v>
          </cell>
          <cell r="M98">
            <v>0.04648652944001418</v>
          </cell>
          <cell r="N98">
            <v>0.045641864601712406</v>
          </cell>
          <cell r="O98">
            <v>0.04613419176352456</v>
          </cell>
          <cell r="P98">
            <v>0.040490356410713794</v>
          </cell>
          <cell r="Q98">
            <v>0.03391965614577006</v>
          </cell>
          <cell r="R98">
            <v>0.032973577286093736</v>
          </cell>
          <cell r="S98">
            <v>0.03156102574768298</v>
          </cell>
          <cell r="T98">
            <v>0.030602453175186436</v>
          </cell>
          <cell r="U98">
            <v>0.030841179411923287</v>
          </cell>
          <cell r="V98">
            <v>0.030246882014600174</v>
          </cell>
          <cell r="W98">
            <v>0.02520402118894878</v>
          </cell>
          <cell r="X98">
            <v>0.02224755667057159</v>
          </cell>
          <cell r="Y98">
            <v>0.020674467205986077</v>
          </cell>
          <cell r="Z98">
            <v>0.019764689932236307</v>
          </cell>
          <cell r="AA98">
            <v>0.01987520751766782</v>
          </cell>
          <cell r="AB98">
            <v>0.020714711602827028</v>
          </cell>
          <cell r="AC98">
            <v>0.02207757337356247</v>
          </cell>
          <cell r="AD98">
            <v>0.025003081817603343</v>
          </cell>
          <cell r="AE98">
            <v>0.027390614793100496</v>
          </cell>
          <cell r="AF98">
            <v>0.027975399190878415</v>
          </cell>
          <cell r="AG98">
            <v>0.060080512815914894</v>
          </cell>
          <cell r="AH98">
            <v>0.024557688719494226</v>
          </cell>
          <cell r="AI98">
            <v>0.01922288784050597</v>
          </cell>
          <cell r="AJ98">
            <v>0.019566006748098417</v>
          </cell>
          <cell r="AK98">
            <v>0.020029814778831628</v>
          </cell>
          <cell r="AL98">
            <v>0.019672645868516775</v>
          </cell>
          <cell r="AM98">
            <v>0.019895855209960747</v>
          </cell>
          <cell r="AN98">
            <v>0.021409100478904392</v>
          </cell>
          <cell r="AO98">
            <v>0.02287389300386054</v>
          </cell>
          <cell r="AP98">
            <v>0.024833932091927736</v>
          </cell>
          <cell r="AQ98">
            <v>0.02639302208072188</v>
          </cell>
        </row>
        <row r="99">
          <cell r="C99">
            <v>0.04614534401768444</v>
          </cell>
          <cell r="D99">
            <v>0.046443035745729944</v>
          </cell>
          <cell r="E99">
            <v>0.04567189712955555</v>
          </cell>
          <cell r="F99">
            <v>0.04882660587367571</v>
          </cell>
          <cell r="G99">
            <v>0.047781002672258266</v>
          </cell>
          <cell r="H99">
            <v>0.04729828671840686</v>
          </cell>
          <cell r="I99">
            <v>0.04546513795674878</v>
          </cell>
          <cell r="J99">
            <v>0.04604016672982203</v>
          </cell>
          <cell r="K99">
            <v>0.04809444154405096</v>
          </cell>
          <cell r="L99">
            <v>0.04873387482083125</v>
          </cell>
          <cell r="M99">
            <v>0.04758396743081472</v>
          </cell>
          <cell r="N99">
            <v>0.046699483687103305</v>
          </cell>
          <cell r="O99">
            <v>0.04721492914666592</v>
          </cell>
          <cell r="P99">
            <v>0.04132126757947696</v>
          </cell>
          <cell r="Q99">
            <v>0.03450148755238858</v>
          </cell>
          <cell r="R99">
            <v>0.03352323039188798</v>
          </cell>
          <cell r="S99">
            <v>0.03206435617290038</v>
          </cell>
          <cell r="T99">
            <v>0.031075521598589395</v>
          </cell>
          <cell r="U99">
            <v>0.03132169576059862</v>
          </cell>
          <cell r="V99">
            <v>0.030708966050875253</v>
          </cell>
          <cell r="W99">
            <v>0.025524327875005914</v>
          </cell>
          <cell r="X99">
            <v>0.02249687906456921</v>
          </cell>
          <cell r="Y99">
            <v>0.020889664474146752</v>
          </cell>
          <cell r="Z99">
            <v>0.019961304622782672</v>
          </cell>
          <cell r="AA99">
            <v>0.02007403451260603</v>
          </cell>
          <cell r="AB99">
            <v>0.020930750389668074</v>
          </cell>
          <cell r="AC99">
            <v>0.02232308644522396</v>
          </cell>
          <cell r="AD99">
            <v>0.025318280363485268</v>
          </cell>
          <cell r="AE99">
            <v>0.02776918621325697</v>
          </cell>
          <cell r="AF99">
            <v>0.028370385366681017</v>
          </cell>
          <cell r="AG99">
            <v>0.061922041437434405</v>
          </cell>
          <cell r="AH99">
            <v>0.024861712361712307</v>
          </cell>
          <cell r="AI99">
            <v>0.01940883713198982</v>
          </cell>
          <cell r="AJ99">
            <v>0.01975867559323974</v>
          </cell>
          <cell r="AK99">
            <v>0.02023175755751616</v>
          </cell>
          <cell r="AL99">
            <v>0.01986742755994797</v>
          </cell>
          <cell r="AM99">
            <v>0.0200950969048308</v>
          </cell>
          <cell r="AN99">
            <v>0.021639919537072227</v>
          </cell>
          <cell r="AO99">
            <v>0.023137506613813974</v>
          </cell>
          <cell r="AP99">
            <v>0.025144862724818084</v>
          </cell>
          <cell r="AQ99">
            <v>0.0267444024065</v>
          </cell>
        </row>
        <row r="100">
          <cell r="C100">
            <v>0.03588008210143039</v>
          </cell>
          <cell r="D100">
            <v>0.03319402480926438</v>
          </cell>
          <cell r="E100">
            <v>0.03593651759635788</v>
          </cell>
          <cell r="F100">
            <v>0.04491021280185043</v>
          </cell>
          <cell r="G100">
            <v>0.03099936489265967</v>
          </cell>
          <cell r="H100">
            <v>0.02799850065733731</v>
          </cell>
          <cell r="I100">
            <v>0.03005924088972512</v>
          </cell>
          <cell r="J100">
            <v>0.04045286306618158</v>
          </cell>
          <cell r="K100">
            <v>0.04233894715181538</v>
          </cell>
          <cell r="L100">
            <v>0.03276474631720768</v>
          </cell>
          <cell r="M100">
            <v>0.021455017092958585</v>
          </cell>
          <cell r="N100">
            <v>0.032344570851784354</v>
          </cell>
          <cell r="O100">
            <v>0.03623111558441355</v>
          </cell>
          <cell r="P100">
            <v>0.007834164995681537</v>
          </cell>
          <cell r="Q100">
            <v>-0.0028506593593164223</v>
          </cell>
          <cell r="R100">
            <v>0.0384402569055115</v>
          </cell>
          <cell r="S100">
            <v>0.016995388558794688</v>
          </cell>
          <cell r="T100">
            <v>0.019979469858326396</v>
          </cell>
          <cell r="U100">
            <v>0.02063699521447067</v>
          </cell>
          <cell r="V100">
            <v>0.002869741797469692</v>
          </cell>
          <cell r="W100">
            <v>0.0035851101282573248</v>
          </cell>
          <cell r="X100">
            <v>0.009780427883506169</v>
          </cell>
          <cell r="Y100">
            <v>0.016468701096637436</v>
          </cell>
          <cell r="Z100">
            <v>0.01606177751837082</v>
          </cell>
          <cell r="AA100">
            <v>0.01607415209022619</v>
          </cell>
          <cell r="AB100">
            <v>0.016159258541857284</v>
          </cell>
          <cell r="AC100">
            <v>0.010353270346035332</v>
          </cell>
          <cell r="AD100">
            <v>0.021405565137163213</v>
          </cell>
          <cell r="AE100">
            <v>0.013634160356958828</v>
          </cell>
          <cell r="AF100">
            <v>0.008054187281503544</v>
          </cell>
          <cell r="AG100">
            <v>-0.009735987212421944</v>
          </cell>
          <cell r="AH100">
            <v>0.011047913802699394</v>
          </cell>
          <cell r="AI100">
            <v>0.00010129191874174749</v>
          </cell>
          <cell r="AJ100">
            <v>0.020026367437784385</v>
          </cell>
          <cell r="AK100">
            <v>0.011068316991015573</v>
          </cell>
          <cell r="AL100">
            <v>0.005393740358958656</v>
          </cell>
          <cell r="AM100">
            <v>0.012170461273793415</v>
          </cell>
          <cell r="AN100">
            <v>0.009812358413071876</v>
          </cell>
          <cell r="AO100">
            <v>0.005626750159075719</v>
          </cell>
          <cell r="AP100">
            <v>0.015754024464323616</v>
          </cell>
          <cell r="AQ100">
            <v>0.013109913354093904</v>
          </cell>
        </row>
        <row r="101">
          <cell r="C101">
            <v>0.03698301104451425</v>
          </cell>
          <cell r="D101">
            <v>0.034002741573926784</v>
          </cell>
          <cell r="E101">
            <v>0.036784129710807474</v>
          </cell>
          <cell r="F101">
            <v>0.046394907345879366</v>
          </cell>
          <cell r="G101">
            <v>0.03168444750872647</v>
          </cell>
          <cell r="H101">
            <v>0.02849506607979193</v>
          </cell>
          <cell r="I101">
            <v>0.03037135831663796</v>
          </cell>
          <cell r="J101">
            <v>0.04147393655720484</v>
          </cell>
          <cell r="K101">
            <v>0.04387544940649066</v>
          </cell>
          <cell r="L101">
            <v>0.033700730481817334</v>
          </cell>
          <cell r="M101">
            <v>0.021761657744360417</v>
          </cell>
          <cell r="N101">
            <v>0.033053316361389085</v>
          </cell>
          <cell r="O101">
            <v>0.037579651122420774</v>
          </cell>
          <cell r="P101">
            <v>0.00786200400961607</v>
          </cell>
          <cell r="Q101">
            <v>-0.0029518962868154324</v>
          </cell>
          <cell r="R101">
            <v>0.03933505145855379</v>
          </cell>
          <cell r="S101">
            <v>0.017222311533180917</v>
          </cell>
          <cell r="T101">
            <v>0.020311707256638403</v>
          </cell>
          <cell r="U101">
            <v>0.02113093430333355</v>
          </cell>
          <cell r="V101">
            <v>0.0028481667332241343</v>
          </cell>
          <cell r="W101">
            <v>0.003484631888765283</v>
          </cell>
          <cell r="X101">
            <v>0.00974473095669753</v>
          </cell>
          <cell r="Y101">
            <v>0.016549696505052516</v>
          </cell>
          <cell r="Z101">
            <v>0.016275340333764952</v>
          </cell>
          <cell r="AA101">
            <v>0.01632637289146907</v>
          </cell>
          <cell r="AB101">
            <v>0.016449419731432317</v>
          </cell>
          <cell r="AC101">
            <v>0.010558583047916313</v>
          </cell>
          <cell r="AD101">
            <v>0.022047725741919197</v>
          </cell>
          <cell r="AE101">
            <v>0.01399954762654225</v>
          </cell>
          <cell r="AF101">
            <v>0.008250560260724725</v>
          </cell>
          <cell r="AG101">
            <v>-0.010284957709212367</v>
          </cell>
          <cell r="AH101">
            <v>0.010961702364045055</v>
          </cell>
          <cell r="AI101">
            <v>-5.241820846597044E-05</v>
          </cell>
          <cell r="AJ101">
            <v>0.020328216884536936</v>
          </cell>
          <cell r="AK101">
            <v>0.011242209938185192</v>
          </cell>
          <cell r="AL101">
            <v>0.005434405988895852</v>
          </cell>
          <cell r="AM101">
            <v>0.012376508954539484</v>
          </cell>
          <cell r="AN101">
            <v>0.010014615223242023</v>
          </cell>
          <cell r="AO101">
            <v>0.005729932378028807</v>
          </cell>
          <cell r="AP101">
            <v>0.016138789920240555</v>
          </cell>
          <cell r="AQ101">
            <v>0.013406237550148354</v>
          </cell>
        </row>
        <row r="103">
          <cell r="AL103">
            <v>0.015474955129037998</v>
          </cell>
          <cell r="AM103">
            <v>0.024365847118359367</v>
          </cell>
          <cell r="AN103">
            <v>0.026136893151424253</v>
          </cell>
          <cell r="AO103">
            <v>0.022776374776896445</v>
          </cell>
          <cell r="AP103">
            <v>0.033065724805515395</v>
          </cell>
          <cell r="AQ103">
            <v>0.03070314909251385</v>
          </cell>
        </row>
        <row r="106">
          <cell r="B106">
            <v>0.5787659993436167</v>
          </cell>
          <cell r="C106">
            <v>0.6411898569570871</v>
          </cell>
          <cell r="D106">
            <v>0.6934731559816</v>
          </cell>
          <cell r="E106">
            <v>0.7462601056719078</v>
          </cell>
          <cell r="F106">
            <v>0.7841080876795162</v>
          </cell>
          <cell r="G106">
            <v>0.8243946523730874</v>
          </cell>
          <cell r="H106">
            <v>0.8748381128584644</v>
          </cell>
          <cell r="I106">
            <v>0.9032159638738024</v>
          </cell>
          <cell r="J106">
            <v>0.9526612927572986</v>
          </cell>
          <cell r="K106">
            <v>1.0266168782673637</v>
          </cell>
          <cell r="L106">
            <v>1.0589400254204724</v>
          </cell>
          <cell r="M106">
            <v>1.0965194501316173</v>
          </cell>
          <cell r="N106">
            <v>1.1752855237984812</v>
          </cell>
          <cell r="O106">
            <v>1.2554725653547831</v>
          </cell>
          <cell r="P106">
            <v>1.3133126582638632</v>
          </cell>
          <cell r="Q106">
            <v>1.306743629452344</v>
          </cell>
          <cell r="R106">
            <v>1.3340568216601274</v>
          </cell>
          <cell r="S106">
            <v>1.3557070970935188</v>
          </cell>
          <cell r="T106">
            <v>1.360188155962804</v>
          </cell>
          <cell r="U106">
            <v>1.3486579713269375</v>
          </cell>
          <cell r="V106">
            <v>1.356015620820628</v>
          </cell>
          <cell r="W106">
            <v>1.34090246681328</v>
          </cell>
          <cell r="X106">
            <v>1.354627872654438</v>
          </cell>
          <cell r="Y106">
            <v>1.3781706581328856</v>
          </cell>
          <cell r="Z106">
            <v>1.3926957339533426</v>
          </cell>
          <cell r="AA106">
            <v>1.42387880996382</v>
          </cell>
          <cell r="AB106">
            <v>1.4649298077172588</v>
          </cell>
          <cell r="AC106">
            <v>1.5437720024849866</v>
          </cell>
          <cell r="AD106">
            <v>1.6198827388485677</v>
          </cell>
          <cell r="AE106">
            <v>1.6933646112600536</v>
          </cell>
          <cell r="AF106">
            <v>1.754034645182878</v>
          </cell>
          <cell r="AG106">
            <v>1.7906217882836588</v>
          </cell>
          <cell r="AH106">
            <v>1.7988617719442166</v>
          </cell>
          <cell r="AI106">
            <v>1.7743949240137133</v>
          </cell>
          <cell r="AJ106">
            <v>1.8113665389527458</v>
          </cell>
          <cell r="AK106">
            <v>1.8577403723539914</v>
          </cell>
          <cell r="AL106">
            <v>1.8982938629997455</v>
          </cell>
          <cell r="AM106">
            <v>1.9684162343606957</v>
          </cell>
          <cell r="AN106">
            <v>2.0438393741586447</v>
          </cell>
          <cell r="AO106">
            <v>2.117915673042772</v>
          </cell>
          <cell r="AP106">
            <v>2.194901940911164</v>
          </cell>
          <cell r="AQ106">
            <v>2.2670445917902518</v>
          </cell>
        </row>
        <row r="107">
          <cell r="B107" t="e">
            <v>#DIV/0!</v>
          </cell>
          <cell r="C107" t="e">
            <v>#DIV/0!</v>
          </cell>
          <cell r="D107" t="e">
            <v>#DIV/0!</v>
          </cell>
          <cell r="E107" t="e">
            <v>#DIV/0!</v>
          </cell>
          <cell r="F107" t="e">
            <v>#DIV/0!</v>
          </cell>
          <cell r="G107" t="e">
            <v>#DIV/0!</v>
          </cell>
          <cell r="H107" t="e">
            <v>#DIV/0!</v>
          </cell>
          <cell r="I107" t="e">
            <v>#DIV/0!</v>
          </cell>
          <cell r="J107" t="e">
            <v>#DIV/0!</v>
          </cell>
          <cell r="K107" t="e">
            <v>#DIV/0!</v>
          </cell>
          <cell r="L107" t="e">
            <v>#DIV/0!</v>
          </cell>
          <cell r="M107" t="e">
            <v>#DIV/0!</v>
          </cell>
          <cell r="N107" t="e">
            <v>#DIV/0!</v>
          </cell>
          <cell r="O107" t="e">
            <v>#DIV/0!</v>
          </cell>
          <cell r="P107" t="e">
            <v>#DIV/0!</v>
          </cell>
          <cell r="Q107" t="e">
            <v>#DIV/0!</v>
          </cell>
          <cell r="R107" t="e">
            <v>#DIV/0!</v>
          </cell>
          <cell r="S107">
            <v>4.168966646237436</v>
          </cell>
          <cell r="T107">
            <v>4.372031202380764</v>
          </cell>
          <cell r="U107">
            <v>4.565736403878686</v>
          </cell>
          <cell r="V107">
            <v>4.813047594935482</v>
          </cell>
          <cell r="W107">
            <v>5.023256440950037</v>
          </cell>
          <cell r="X107">
            <v>5.207710778692534</v>
          </cell>
          <cell r="Y107">
            <v>5.441747645207378</v>
          </cell>
          <cell r="Z107">
            <v>5.7991539351453465</v>
          </cell>
          <cell r="AA107">
            <v>6.068015232846805</v>
          </cell>
          <cell r="AB107">
            <v>6.200883328134042</v>
          </cell>
          <cell r="AC107">
            <v>6.299072068520231</v>
          </cell>
          <cell r="AD107">
            <v>6.421033900341857</v>
          </cell>
          <cell r="AE107">
            <v>6.546151127281047</v>
          </cell>
          <cell r="AF107">
            <v>6.549654966810248</v>
          </cell>
          <cell r="AG107">
            <v>6.605738977673255</v>
          </cell>
          <cell r="AH107">
            <v>6.786839434187969</v>
          </cell>
          <cell r="AI107">
            <v>6.943596520608264</v>
          </cell>
          <cell r="AJ107">
            <v>7.170184806914446</v>
          </cell>
          <cell r="AK107">
            <v>7.251549763435925</v>
          </cell>
          <cell r="AL107">
            <v>7.363067859583472</v>
          </cell>
          <cell r="AM107">
            <v>7.440411695801221</v>
          </cell>
          <cell r="AN107">
            <v>7.4502823901958495</v>
          </cell>
          <cell r="AO107">
            <v>7.512727850906055</v>
          </cell>
        </row>
        <row r="108"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0.8655</v>
          </cell>
          <cell r="T108">
            <v>0.8522307528004556</v>
          </cell>
          <cell r="U108">
            <v>0.8304576846402126</v>
          </cell>
          <cell r="V108">
            <v>0.8230219764571862</v>
          </cell>
          <cell r="W108">
            <v>0.8083559663945319</v>
          </cell>
          <cell r="X108">
            <v>0.7993180890449971</v>
          </cell>
          <cell r="Y108">
            <v>0.785596947977976</v>
          </cell>
          <cell r="Z108">
            <v>0.766329836719195</v>
          </cell>
          <cell r="AA108">
            <v>0.7620573856085058</v>
          </cell>
          <cell r="AB108">
            <v>0.7589352097968483</v>
          </cell>
          <cell r="AC108">
            <v>0.7551968150749951</v>
          </cell>
          <cell r="AD108">
            <v>0.7537178896905259</v>
          </cell>
          <cell r="AE108">
            <v>0.7485827321055629</v>
          </cell>
          <cell r="AF108">
            <v>0.7492811135371179</v>
          </cell>
          <cell r="AG108">
            <v>0.7526086956521739</v>
          </cell>
          <cell r="AH108">
            <v>0.7491578697550788</v>
          </cell>
          <cell r="AI108">
            <v>0.745665962597304</v>
          </cell>
          <cell r="AJ108">
            <v>0.7420107372904545</v>
          </cell>
          <cell r="AK108">
            <v>0.7401831246370297</v>
          </cell>
          <cell r="AL108">
            <v>0.7365278993301801</v>
          </cell>
          <cell r="AM108">
            <v>0.7365278993301801</v>
          </cell>
          <cell r="AN108">
            <v>0.738355511983605</v>
          </cell>
          <cell r="AO108">
            <v>0.7347002866767556</v>
          </cell>
        </row>
        <row r="109">
          <cell r="B109">
            <v>1.1026985218288072</v>
          </cell>
          <cell r="C109">
            <v>1.1031317031317032</v>
          </cell>
          <cell r="D109">
            <v>1.1121880092632301</v>
          </cell>
          <cell r="E109">
            <v>1.1070245476938758</v>
          </cell>
          <cell r="F109">
            <v>1.097879829045504</v>
          </cell>
          <cell r="G109">
            <v>1.0957057256990679</v>
          </cell>
          <cell r="H109">
            <v>1.0947455523376086</v>
          </cell>
          <cell r="I109">
            <v>1.0892755043698439</v>
          </cell>
          <cell r="J109">
            <v>1.089171458653924</v>
          </cell>
          <cell r="K109">
            <v>1.0933494558645707</v>
          </cell>
          <cell r="L109">
            <v>1.088235294117647</v>
          </cell>
          <cell r="M109">
            <v>1.0787612010690144</v>
          </cell>
          <cell r="N109">
            <v>1.0861606438377782</v>
          </cell>
          <cell r="O109">
            <v>1.0845886442641948</v>
          </cell>
          <cell r="P109">
            <v>1.081300191204589</v>
          </cell>
          <cell r="Q109">
            <v>1.0675468222290452</v>
          </cell>
          <cell r="R109">
            <v>1.0487042682926828</v>
          </cell>
          <cell r="S109">
            <v>1.049462365591398</v>
          </cell>
          <cell r="T109">
            <v>1.031262001689838</v>
          </cell>
          <cell r="U109">
            <v>1.0114176245210729</v>
          </cell>
          <cell r="V109">
            <v>0.9794137904645289</v>
          </cell>
          <cell r="W109">
            <v>0.9511562237655499</v>
          </cell>
          <cell r="X109">
            <v>0.9312919526359454</v>
          </cell>
          <cell r="Y109">
            <v>0.9177120669056152</v>
          </cell>
          <cell r="Z109">
            <v>0.8907038907038907</v>
          </cell>
          <cell r="AA109">
            <v>0.8715190805952556</v>
          </cell>
          <cell r="AB109">
            <v>0.8687717265353418</v>
          </cell>
          <cell r="AC109">
            <v>0.8751832460732984</v>
          </cell>
          <cell r="AD109">
            <v>0.8852985380516464</v>
          </cell>
          <cell r="AE109">
            <v>0.9049483561736312</v>
          </cell>
          <cell r="AF109">
            <v>0.924685356595858</v>
          </cell>
          <cell r="AG109">
            <v>0.9297605624461099</v>
          </cell>
          <cell r="AH109">
            <v>0.9110773699498284</v>
          </cell>
          <cell r="AI109">
            <v>0.8753185649872574</v>
          </cell>
          <cell r="AJ109">
            <v>0.8602684910287853</v>
          </cell>
          <cell r="AK109">
            <v>0.8713322632423756</v>
          </cell>
          <cell r="AL109">
            <v>0.8629543599723775</v>
          </cell>
          <cell r="AM109">
            <v>0.876675769612711</v>
          </cell>
          <cell r="AN109">
            <v>0.9002954209748892</v>
          </cell>
          <cell r="AO109">
            <v>0.9209645010046885</v>
          </cell>
          <cell r="AP109">
            <v>0.9384736142977901</v>
          </cell>
          <cell r="AQ109">
            <v>0.9531960737371319</v>
          </cell>
        </row>
        <row r="110">
          <cell r="B110">
            <v>0.5897020068923576</v>
          </cell>
          <cell r="C110">
            <v>0.5866512306840489</v>
          </cell>
          <cell r="D110">
            <v>0.5825131151636272</v>
          </cell>
          <cell r="E110">
            <v>0.5838333746590627</v>
          </cell>
          <cell r="F110">
            <v>0.5873984740339651</v>
          </cell>
          <cell r="G110">
            <v>0.5871487906181285</v>
          </cell>
          <cell r="H110">
            <v>0.586166755590047</v>
          </cell>
          <cell r="I110">
            <v>0.5894275672813056</v>
          </cell>
          <cell r="J110">
            <v>0.5900879372968839</v>
          </cell>
          <cell r="K110">
            <v>0.5885004032449357</v>
          </cell>
          <cell r="L110">
            <v>0.5908448714326081</v>
          </cell>
          <cell r="M110">
            <v>0.5945415459388728</v>
          </cell>
          <cell r="N110">
            <v>0.5879024028202987</v>
          </cell>
          <cell r="O110">
            <v>0.5948168910536231</v>
          </cell>
          <cell r="P110">
            <v>0.5951297223486572</v>
          </cell>
          <cell r="Q110">
            <v>0.5868997206955582</v>
          </cell>
          <cell r="R110">
            <v>0.584019586022702</v>
          </cell>
          <cell r="S110">
            <v>0.5719557195571956</v>
          </cell>
          <cell r="T110">
            <v>0.5642281355638381</v>
          </cell>
          <cell r="U110">
            <v>0.558288770053476</v>
          </cell>
          <cell r="V110">
            <v>0.5524924950319225</v>
          </cell>
          <cell r="W110">
            <v>0.5490237157462499</v>
          </cell>
          <cell r="X110">
            <v>0.5494136659346124</v>
          </cell>
          <cell r="Y110">
            <v>0.5490324696621843</v>
          </cell>
          <cell r="Z110">
            <v>0.5466574664123067</v>
          </cell>
          <cell r="AA110">
            <v>0.545907902674442</v>
          </cell>
          <cell r="AB110">
            <v>0.5506460360504067</v>
          </cell>
          <cell r="AC110">
            <v>0.5668104301032723</v>
          </cell>
          <cell r="AD110">
            <v>0.574805623183853</v>
          </cell>
          <cell r="AE110">
            <v>0.577302311079933</v>
          </cell>
          <cell r="AF110">
            <v>0.5809509071917676</v>
          </cell>
          <cell r="AG110">
            <v>0.5787938116626358</v>
          </cell>
          <cell r="AH110">
            <v>0.576978746095833</v>
          </cell>
          <cell r="AI110">
            <v>0.5788916209570645</v>
          </cell>
          <cell r="AJ110">
            <v>0.5828098551814933</v>
          </cell>
          <cell r="AK110">
            <v>0.5832677976257349</v>
          </cell>
          <cell r="AL110">
            <v>0.594631924742422</v>
          </cell>
          <cell r="AM110">
            <v>0.6002086127253763</v>
          </cell>
          <cell r="AN110">
            <v>0.6044867740615351</v>
          </cell>
          <cell r="AO110">
            <v>0.6106793589409883</v>
          </cell>
          <cell r="AP110">
            <v>0.6158708909712926</v>
          </cell>
          <cell r="AQ110">
            <v>0.6213924427253793</v>
          </cell>
        </row>
        <row r="111">
          <cell r="B111">
            <v>0.6475877912701017</v>
          </cell>
          <cell r="C111">
            <v>0.6458712613784136</v>
          </cell>
          <cell r="D111">
            <v>0.6438382603660694</v>
          </cell>
          <cell r="E111">
            <v>0.6418295244764148</v>
          </cell>
          <cell r="F111">
            <v>0.6398022171831695</v>
          </cell>
          <cell r="G111">
            <v>0.637757486989311</v>
          </cell>
          <cell r="H111">
            <v>0.6357385137218625</v>
          </cell>
          <cell r="I111">
            <v>0.633764569475804</v>
          </cell>
          <cell r="J111">
            <v>0.6317060652718655</v>
          </cell>
          <cell r="K111">
            <v>0.6296938013442868</v>
          </cell>
          <cell r="L111">
            <v>0.6276491974815998</v>
          </cell>
          <cell r="M111">
            <v>0.6258555133079848</v>
          </cell>
          <cell r="N111">
            <v>0.6249057916400951</v>
          </cell>
          <cell r="O111">
            <v>0.6251939097960356</v>
          </cell>
          <cell r="P111">
            <v>0.6250889122826984</v>
          </cell>
          <cell r="Q111">
            <v>0.6250316767563001</v>
          </cell>
          <cell r="R111">
            <v>0.6251217408242201</v>
          </cell>
          <cell r="S111">
            <v>0.6259520994308027</v>
          </cell>
          <cell r="T111">
            <v>0.6273859372450922</v>
          </cell>
          <cell r="U111">
            <v>0.629918076964536</v>
          </cell>
          <cell r="V111">
            <v>0.6326164874551972</v>
          </cell>
          <cell r="W111">
            <v>0.6323626824938396</v>
          </cell>
          <cell r="X111">
            <v>0.6360162344507696</v>
          </cell>
          <cell r="Y111">
            <v>0.6398237284578863</v>
          </cell>
          <cell r="Z111">
            <v>0.6436166044045037</v>
          </cell>
          <cell r="AA111">
            <v>0.6472058096254457</v>
          </cell>
          <cell r="AB111">
            <v>0.6506993279186236</v>
          </cell>
          <cell r="AC111">
            <v>0.6541985918409609</v>
          </cell>
          <cell r="AD111">
            <v>0.6577472428132345</v>
          </cell>
          <cell r="AE111">
            <v>0.6614508146009487</v>
          </cell>
          <cell r="AF111">
            <v>0.6653367995675787</v>
          </cell>
          <cell r="AG111">
            <v>0.6692959917780061</v>
          </cell>
          <cell r="AH111">
            <v>0.6730414273995078</v>
          </cell>
          <cell r="AI111">
            <v>0.6763291204011667</v>
          </cell>
          <cell r="AJ111">
            <v>0.6790549169859514</v>
          </cell>
          <cell r="AK111">
            <v>0.6810252486610558</v>
          </cell>
          <cell r="AL111">
            <v>0.6821492233256939</v>
          </cell>
          <cell r="AM111">
            <v>0.682636557827281</v>
          </cell>
          <cell r="AN111">
            <v>0.682710624571385</v>
          </cell>
          <cell r="AO111">
            <v>0.6822517631538891</v>
          </cell>
          <cell r="AP111">
            <v>0.6813966452136015</v>
          </cell>
          <cell r="AQ111">
            <v>0.6804676823404363</v>
          </cell>
        </row>
        <row r="115">
          <cell r="B115">
            <v>17635</v>
          </cell>
          <cell r="C115">
            <v>19723</v>
          </cell>
          <cell r="D115">
            <v>21558</v>
          </cell>
          <cell r="E115">
            <v>23446</v>
          </cell>
          <cell r="F115">
            <v>24897</v>
          </cell>
          <cell r="G115">
            <v>26454</v>
          </cell>
          <cell r="H115">
            <v>28371</v>
          </cell>
          <cell r="I115">
            <v>29602</v>
          </cell>
          <cell r="J115">
            <v>31555</v>
          </cell>
          <cell r="K115">
            <v>34366</v>
          </cell>
          <cell r="L115">
            <v>35825</v>
          </cell>
          <cell r="M115">
            <v>37490</v>
          </cell>
          <cell r="N115">
            <v>40545</v>
          </cell>
          <cell r="O115">
            <v>43703</v>
          </cell>
          <cell r="P115">
            <v>46159</v>
          </cell>
          <cell r="Q115">
            <v>46409</v>
          </cell>
          <cell r="R115">
            <v>47942</v>
          </cell>
          <cell r="S115">
            <v>49303</v>
          </cell>
          <cell r="T115">
            <v>50025</v>
          </cell>
          <cell r="U115">
            <v>50046</v>
          </cell>
          <cell r="V115">
            <v>50696</v>
          </cell>
          <cell r="W115">
            <v>50607</v>
          </cell>
          <cell r="X115">
            <v>51400</v>
          </cell>
          <cell r="Y115">
            <v>52540</v>
          </cell>
          <cell r="Z115">
            <v>53311</v>
          </cell>
          <cell r="AA115">
            <v>54704</v>
          </cell>
          <cell r="AB115">
            <v>56454</v>
          </cell>
          <cell r="AC115">
            <v>59639</v>
          </cell>
          <cell r="AD115">
            <v>62717</v>
          </cell>
          <cell r="AE115">
            <v>65689</v>
          </cell>
          <cell r="AF115">
            <v>68146</v>
          </cell>
          <cell r="AG115">
            <v>69691</v>
          </cell>
          <cell r="AH115">
            <v>70170</v>
          </cell>
          <cell r="AI115">
            <v>69354</v>
          </cell>
          <cell r="AJ115">
            <v>70915</v>
          </cell>
          <cell r="AK115">
            <v>72842</v>
          </cell>
          <cell r="AL115">
            <v>74546</v>
          </cell>
          <cell r="AM115">
            <v>77406</v>
          </cell>
          <cell r="AN115">
            <v>80468</v>
          </cell>
          <cell r="AO115">
            <v>83484</v>
          </cell>
          <cell r="AP115">
            <v>86624</v>
          </cell>
          <cell r="AQ115">
            <v>89580</v>
          </cell>
        </row>
        <row r="116">
          <cell r="C116">
            <v>0.11189990373335106</v>
          </cell>
          <cell r="D116">
            <v>0.08896150993807024</v>
          </cell>
          <cell r="E116">
            <v>0.0839529272901999</v>
          </cell>
          <cell r="F116">
            <v>0.060047409634784145</v>
          </cell>
          <cell r="G116">
            <v>0.06066006131943499</v>
          </cell>
          <cell r="H116">
            <v>0.06996012109762927</v>
          </cell>
          <cell r="I116">
            <v>0.04247442991351215</v>
          </cell>
          <cell r="J116">
            <v>0.06389012842120591</v>
          </cell>
          <cell r="K116">
            <v>0.08533564848835064</v>
          </cell>
          <cell r="L116">
            <v>0.04157827018968218</v>
          </cell>
          <cell r="M116">
            <v>0.045428257033585086</v>
          </cell>
          <cell r="N116">
            <v>0.07833823764869993</v>
          </cell>
          <cell r="O116">
            <v>0.07500428123431181</v>
          </cell>
          <cell r="P116">
            <v>0.054675208556185774</v>
          </cell>
          <cell r="Q116">
            <v>0.005401447753553886</v>
          </cell>
          <cell r="R116">
            <v>0.0324985410106463</v>
          </cell>
          <cell r="S116">
            <v>0.027992984173000335</v>
          </cell>
          <cell r="T116">
            <v>0.014537949345578496</v>
          </cell>
          <cell r="U116">
            <v>0.00041970201773276305</v>
          </cell>
          <cell r="V116">
            <v>0.012904429533686146</v>
          </cell>
          <cell r="W116">
            <v>-0.0017571053749318043</v>
          </cell>
          <cell r="X116">
            <v>0.015548265814835403</v>
          </cell>
          <cell r="Y116">
            <v>0.021936611796274305</v>
          </cell>
          <cell r="Z116">
            <v>0.014567904608058395</v>
          </cell>
          <cell r="AA116">
            <v>0.025794144031493372</v>
          </cell>
          <cell r="AB116">
            <v>0.031489314355738075</v>
          </cell>
          <cell r="AC116">
            <v>0.05488357523299335</v>
          </cell>
          <cell r="AD116">
            <v>0.05032282077985341</v>
          </cell>
          <cell r="AE116">
            <v>0.046298940505777986</v>
          </cell>
          <cell r="AF116">
            <v>0.03672097859144297</v>
          </cell>
          <cell r="AG116">
            <v>0.02241872224573943</v>
          </cell>
          <cell r="AH116">
            <v>0.006849684655706455</v>
          </cell>
          <cell r="AI116">
            <v>-0.01169704572401209</v>
          </cell>
          <cell r="AJ116">
            <v>0.022258153206385564</v>
          </cell>
          <cell r="AK116">
            <v>0.0268107351768543</v>
          </cell>
          <cell r="AL116">
            <v>0.02312367258290417</v>
          </cell>
          <cell r="AM116">
            <v>0.03764791246472524</v>
          </cell>
          <cell r="AN116">
            <v>0.03879529289527088</v>
          </cell>
          <cell r="AO116">
            <v>0.03679540686317923</v>
          </cell>
          <cell r="AP116">
            <v>0.03692191670238598</v>
          </cell>
          <cell r="AQ116">
            <v>0.03355516734726343</v>
          </cell>
        </row>
        <row r="117">
          <cell r="C117">
            <v>0.11840090728664587</v>
          </cell>
          <cell r="D117">
            <v>0.09303858439385482</v>
          </cell>
          <cell r="E117">
            <v>0.08757769737452459</v>
          </cell>
          <cell r="F117">
            <v>0.06188688902158157</v>
          </cell>
          <cell r="G117">
            <v>0.06253765513917342</v>
          </cell>
          <cell r="H117">
            <v>0.07246541165797238</v>
          </cell>
          <cell r="I117">
            <v>0.04338937647597896</v>
          </cell>
          <cell r="J117">
            <v>0.0659752719410851</v>
          </cell>
          <cell r="K117">
            <v>0.08908255427032175</v>
          </cell>
          <cell r="L117">
            <v>0.042454751789559486</v>
          </cell>
          <cell r="M117">
            <v>0.0464759246336357</v>
          </cell>
          <cell r="N117">
            <v>0.08148839690584153</v>
          </cell>
          <cell r="O117">
            <v>0.07788876556912072</v>
          </cell>
          <cell r="P117">
            <v>0.0561975150447338</v>
          </cell>
          <cell r="Q117">
            <v>0.005416061873090738</v>
          </cell>
          <cell r="R117">
            <v>0.03303238595961999</v>
          </cell>
          <cell r="S117">
            <v>0.02838846940052564</v>
          </cell>
          <cell r="T117">
            <v>0.014644139301868142</v>
          </cell>
          <cell r="U117">
            <v>0.00041979010494763713</v>
          </cell>
          <cell r="V117">
            <v>0.01298805099308642</v>
          </cell>
          <cell r="W117">
            <v>-0.001755562569038971</v>
          </cell>
          <cell r="X117">
            <v>0.01566976900428796</v>
          </cell>
          <cell r="Y117">
            <v>0.02217898832684817</v>
          </cell>
          <cell r="Z117">
            <v>0.014674533688618263</v>
          </cell>
          <cell r="AA117">
            <v>0.02612969180844482</v>
          </cell>
          <cell r="AB117">
            <v>0.031990348054986795</v>
          </cell>
          <cell r="AC117">
            <v>0.05641761434087922</v>
          </cell>
          <cell r="AD117">
            <v>0.05161052331528038</v>
          </cell>
          <cell r="AE117">
            <v>0.047387470701723666</v>
          </cell>
          <cell r="AF117">
            <v>0.037403522659805954</v>
          </cell>
          <cell r="AG117">
            <v>0.022671910310216203</v>
          </cell>
          <cell r="AH117">
            <v>0.006873197399951181</v>
          </cell>
          <cell r="AI117">
            <v>-0.011628901239846057</v>
          </cell>
          <cell r="AJ117">
            <v>0.02250771404677443</v>
          </cell>
          <cell r="AK117">
            <v>0.027173376577593</v>
          </cell>
          <cell r="AL117">
            <v>0.023393097388868966</v>
          </cell>
          <cell r="AM117">
            <v>0.038365572934832226</v>
          </cell>
          <cell r="AN117">
            <v>0.03955765702917091</v>
          </cell>
          <cell r="AO117">
            <v>0.03748073768454541</v>
          </cell>
          <cell r="AP117">
            <v>0.037611997508504524</v>
          </cell>
          <cell r="AQ117">
            <v>0.034124492057628464</v>
          </cell>
        </row>
        <row r="118">
          <cell r="B118">
            <v>12831</v>
          </cell>
          <cell r="C118">
            <v>12857</v>
          </cell>
          <cell r="D118">
            <v>12967</v>
          </cell>
          <cell r="E118">
            <v>13033</v>
          </cell>
          <cell r="F118">
            <v>13101</v>
          </cell>
          <cell r="G118">
            <v>13166</v>
          </cell>
          <cell r="H118">
            <v>13230</v>
          </cell>
          <cell r="I118">
            <v>13336</v>
          </cell>
          <cell r="J118">
            <v>13448</v>
          </cell>
          <cell r="K118">
            <v>13563</v>
          </cell>
          <cell r="L118">
            <v>13653</v>
          </cell>
          <cell r="M118">
            <v>13724</v>
          </cell>
          <cell r="N118">
            <v>13766</v>
          </cell>
          <cell r="O118">
            <v>14040</v>
          </cell>
          <cell r="P118">
            <v>14138</v>
          </cell>
          <cell r="Q118">
            <v>13908</v>
          </cell>
          <cell r="R118">
            <v>13759</v>
          </cell>
          <cell r="S118">
            <v>13664</v>
          </cell>
          <cell r="T118">
            <v>13426</v>
          </cell>
          <cell r="U118">
            <v>13199</v>
          </cell>
          <cell r="V118">
            <v>12798</v>
          </cell>
          <cell r="W118">
            <v>12463</v>
          </cell>
          <cell r="X118">
            <v>12348</v>
          </cell>
          <cell r="Y118">
            <v>12290</v>
          </cell>
          <cell r="Z118">
            <v>11996</v>
          </cell>
          <cell r="AA118">
            <v>11830</v>
          </cell>
          <cell r="AB118">
            <v>11996</v>
          </cell>
          <cell r="AC118">
            <v>12537</v>
          </cell>
          <cell r="AD118">
            <v>12959</v>
          </cell>
          <cell r="AE118">
            <v>13405</v>
          </cell>
          <cell r="AF118">
            <v>13886</v>
          </cell>
          <cell r="AG118">
            <v>14018</v>
          </cell>
          <cell r="AH118">
            <v>13801</v>
          </cell>
          <cell r="AI118">
            <v>13395</v>
          </cell>
          <cell r="AJ118">
            <v>13329</v>
          </cell>
          <cell r="AK118">
            <v>13571</v>
          </cell>
          <cell r="AL118">
            <v>13746</v>
          </cell>
          <cell r="AM118">
            <v>14125</v>
          </cell>
          <cell r="AN118">
            <v>14628</v>
          </cell>
          <cell r="AO118">
            <v>15125</v>
          </cell>
          <cell r="AP118">
            <v>15543</v>
          </cell>
          <cell r="AQ118">
            <v>15926</v>
          </cell>
        </row>
        <row r="119">
          <cell r="C119">
            <v>0.002024292189230439</v>
          </cell>
          <cell r="D119">
            <v>0.008519258464635393</v>
          </cell>
          <cell r="E119">
            <v>0.005076933981835501</v>
          </cell>
          <cell r="F119">
            <v>0.005203960622950948</v>
          </cell>
          <cell r="G119">
            <v>0.004949185874151384</v>
          </cell>
          <cell r="H119">
            <v>0.004849229081179425</v>
          </cell>
          <cell r="I119">
            <v>0.007980167321628576</v>
          </cell>
          <cell r="J119">
            <v>0.008363250657821588</v>
          </cell>
          <cell r="K119">
            <v>0.008515100874263246</v>
          </cell>
          <cell r="L119">
            <v>0.0066137807220368406</v>
          </cell>
          <cell r="M119">
            <v>0.005186847293588794</v>
          </cell>
          <cell r="N119">
            <v>0.0030556589799691524</v>
          </cell>
          <cell r="O119">
            <v>0.01970861462149269</v>
          </cell>
          <cell r="P119">
            <v>0.006955809151097148</v>
          </cell>
          <cell r="Q119">
            <v>-0.016401993603147334</v>
          </cell>
          <cell r="R119">
            <v>-0.01077105869993552</v>
          </cell>
          <cell r="S119">
            <v>-0.00692851839946534</v>
          </cell>
          <cell r="T119">
            <v>-0.01757151152965427</v>
          </cell>
          <cell r="U119">
            <v>-0.017052056369742222</v>
          </cell>
          <cell r="V119">
            <v>-0.03085216042954895</v>
          </cell>
          <cell r="W119">
            <v>-0.026524653873028655</v>
          </cell>
          <cell r="X119">
            <v>-0.009270148204326893</v>
          </cell>
          <cell r="Y119">
            <v>-0.004708183061969422</v>
          </cell>
          <cell r="Z119">
            <v>-0.02421266269118079</v>
          </cell>
          <cell r="AA119">
            <v>-0.013934582896467197</v>
          </cell>
          <cell r="AB119">
            <v>0.013934582896467297</v>
          </cell>
          <cell r="AC119">
            <v>0.04411101124712546</v>
          </cell>
          <cell r="AD119">
            <v>0.03310625531938931</v>
          </cell>
          <cell r="AE119">
            <v>0.03383724423464523</v>
          </cell>
          <cell r="AF119">
            <v>0.03525336664315904</v>
          </cell>
          <cell r="AG119">
            <v>0.009461079747051408</v>
          </cell>
          <cell r="AH119">
            <v>-0.015601164772230109</v>
          </cell>
          <cell r="AI119">
            <v>-0.029859550309330917</v>
          </cell>
          <cell r="AJ119">
            <v>-0.004939390374690961</v>
          </cell>
          <cell r="AK119">
            <v>0.017993050477352526</v>
          </cell>
          <cell r="AL119">
            <v>0.012812709600179795</v>
          </cell>
          <cell r="AM119">
            <v>0.02719840433309122</v>
          </cell>
          <cell r="AN119">
            <v>0.034991223254630034</v>
          </cell>
          <cell r="AO119">
            <v>0.03341150362977035</v>
          </cell>
          <cell r="AP119">
            <v>0.027261372583855817</v>
          </cell>
          <cell r="AQ119">
            <v>0.024342617334492223</v>
          </cell>
        </row>
        <row r="120">
          <cell r="C120">
            <v>0.0020263424518742745</v>
          </cell>
          <cell r="D120">
            <v>0.008555650618340183</v>
          </cell>
          <cell r="E120">
            <v>0.005089843448754516</v>
          </cell>
          <cell r="F120">
            <v>0.005217524744878466</v>
          </cell>
          <cell r="G120">
            <v>0.004961453324173748</v>
          </cell>
          <cell r="H120">
            <v>0.004861005620537817</v>
          </cell>
          <cell r="I120">
            <v>0.008012093726379454</v>
          </cell>
          <cell r="J120">
            <v>0.008398320335932796</v>
          </cell>
          <cell r="K120">
            <v>0.00855145746579411</v>
          </cell>
          <cell r="L120">
            <v>0.006635700066357053</v>
          </cell>
          <cell r="M120">
            <v>0.0052003222734930965</v>
          </cell>
          <cell r="N120">
            <v>0.0030603322646458597</v>
          </cell>
          <cell r="O120">
            <v>0.019904111579253314</v>
          </cell>
          <cell r="P120">
            <v>0.006980056980056881</v>
          </cell>
          <cell r="Q120">
            <v>-0.01626821332578865</v>
          </cell>
          <cell r="R120">
            <v>-0.010713258556226624</v>
          </cell>
          <cell r="S120">
            <v>-0.006904571553165151</v>
          </cell>
          <cell r="T120">
            <v>-0.01741803278688525</v>
          </cell>
          <cell r="U120">
            <v>-0.016907492924176926</v>
          </cell>
          <cell r="V120">
            <v>-0.030381089476475442</v>
          </cell>
          <cell r="W120">
            <v>-0.026175964994530343</v>
          </cell>
          <cell r="X120">
            <v>-0.009227312846024183</v>
          </cell>
          <cell r="Y120">
            <v>-0.004697116942014912</v>
          </cell>
          <cell r="Z120">
            <v>-0.023921887713588275</v>
          </cell>
          <cell r="AA120">
            <v>-0.013837945981993949</v>
          </cell>
          <cell r="AB120">
            <v>0.01403212172442947</v>
          </cell>
          <cell r="AC120">
            <v>0.04509836612204077</v>
          </cell>
          <cell r="AD120">
            <v>0.03366036531865668</v>
          </cell>
          <cell r="AE120">
            <v>0.03441623582066522</v>
          </cell>
          <cell r="AF120">
            <v>0.035882133532264104</v>
          </cell>
          <cell r="AG120">
            <v>0.009505977243266628</v>
          </cell>
          <cell r="AH120">
            <v>-0.015480097018119587</v>
          </cell>
          <cell r="AI120">
            <v>-0.029418158104485226</v>
          </cell>
          <cell r="AJ120">
            <v>-0.004927211646136631</v>
          </cell>
          <cell r="AK120">
            <v>0.018155900667716995</v>
          </cell>
          <cell r="AL120">
            <v>0.01289514405718073</v>
          </cell>
          <cell r="AM120">
            <v>0.02757165720937005</v>
          </cell>
          <cell r="AN120">
            <v>0.03561061946902644</v>
          </cell>
          <cell r="AO120">
            <v>0.03397593656002185</v>
          </cell>
          <cell r="AP120">
            <v>0.02763636363636368</v>
          </cell>
          <cell r="AQ120">
            <v>0.024641317634948257</v>
          </cell>
        </row>
        <row r="121">
          <cell r="B121">
            <v>0.6841288180077038</v>
          </cell>
          <cell r="C121">
            <v>0.6784116568504336</v>
          </cell>
          <cell r="D121">
            <v>0.6820881335686347</v>
          </cell>
          <cell r="E121">
            <v>0.7036814613370329</v>
          </cell>
          <cell r="F121">
            <v>0.7118637471306423</v>
          </cell>
          <cell r="G121">
            <v>0.7130134306038881</v>
          </cell>
          <cell r="H121">
            <v>0.7299517633360785</v>
          </cell>
          <cell r="I121">
            <v>0.7450888745373778</v>
          </cell>
          <cell r="J121">
            <v>0.7236134284997283</v>
          </cell>
          <cell r="K121">
            <v>0.712760893605041</v>
          </cell>
          <cell r="L121">
            <v>0.7109893957409634</v>
          </cell>
          <cell r="M121">
            <v>0.719264824444005</v>
          </cell>
          <cell r="N121">
            <v>0.7237212464965089</v>
          </cell>
          <cell r="O121">
            <v>0.724417133491489</v>
          </cell>
          <cell r="P121">
            <v>0.7226569343314599</v>
          </cell>
          <cell r="Q121">
            <v>0.7415135138882377</v>
          </cell>
          <cell r="R121">
            <v>0.7519871166634606</v>
          </cell>
          <cell r="S121">
            <v>0.746135939741178</v>
          </cell>
          <cell r="T121">
            <v>0.7474632182186988</v>
          </cell>
          <cell r="U121">
            <v>0.747349946321838</v>
          </cell>
          <cell r="V121">
            <v>0.7396115079038443</v>
          </cell>
          <cell r="W121">
            <v>0.7390640344890972</v>
          </cell>
          <cell r="X121">
            <v>0.7193742799548436</v>
          </cell>
          <cell r="Y121">
            <v>0.7131442588868594</v>
          </cell>
          <cell r="Z121">
            <v>0.6759003039014405</v>
          </cell>
          <cell r="AA121">
            <v>0.6611966659192675</v>
          </cell>
          <cell r="AB121">
            <v>0.6384055047034312</v>
          </cell>
          <cell r="AC121">
            <v>0.6374922312710332</v>
          </cell>
          <cell r="AD121">
            <v>0.63697279460007</v>
          </cell>
          <cell r="AE121">
            <v>0.6280217137801215</v>
          </cell>
          <cell r="AF121">
            <v>0.6398410240770963</v>
          </cell>
          <cell r="AG121">
            <v>0.645854444343158</v>
          </cell>
          <cell r="AH121">
            <v>0.652448679815208</v>
          </cell>
          <cell r="AI121">
            <v>0.6557960563381215</v>
          </cell>
          <cell r="AJ121">
            <v>0.6307932079621561</v>
          </cell>
          <cell r="AK121">
            <v>0.6141098383842241</v>
          </cell>
          <cell r="AL121">
            <v>0.6111881564166861</v>
          </cell>
          <cell r="AM121">
            <v>0.6071628925037353</v>
          </cell>
          <cell r="AN121">
            <v>0.6088164948462742</v>
          </cell>
          <cell r="AO121">
            <v>0.6022628586540285</v>
          </cell>
          <cell r="AP121">
            <v>0.5976571126223365</v>
          </cell>
          <cell r="AQ121">
            <v>0.5938094132557379</v>
          </cell>
        </row>
        <row r="122">
          <cell r="B122">
            <v>52906</v>
          </cell>
          <cell r="C122">
            <v>54440</v>
          </cell>
          <cell r="D122">
            <v>56298</v>
          </cell>
          <cell r="E122">
            <v>58526</v>
          </cell>
          <cell r="F122">
            <v>61191</v>
          </cell>
          <cell r="G122">
            <v>64534</v>
          </cell>
          <cell r="H122">
            <v>68460</v>
          </cell>
          <cell r="I122">
            <v>72769</v>
          </cell>
          <cell r="J122">
            <v>77397</v>
          </cell>
          <cell r="K122">
            <v>82575</v>
          </cell>
          <cell r="L122">
            <v>87812</v>
          </cell>
          <cell r="M122">
            <v>92620</v>
          </cell>
          <cell r="N122">
            <v>98500</v>
          </cell>
          <cell r="O122">
            <v>105475</v>
          </cell>
          <cell r="P122">
            <v>112969</v>
          </cell>
          <cell r="Q122">
            <v>119751</v>
          </cell>
          <cell r="R122">
            <v>126241</v>
          </cell>
          <cell r="S122">
            <v>132510</v>
          </cell>
          <cell r="T122">
            <v>138404</v>
          </cell>
          <cell r="U122">
            <v>143622</v>
          </cell>
          <cell r="V122">
            <v>148832</v>
          </cell>
          <cell r="W122">
            <v>153539</v>
          </cell>
          <cell r="X122">
            <v>158238</v>
          </cell>
          <cell r="Y122">
            <v>162491</v>
          </cell>
          <cell r="Z122">
            <v>165806</v>
          </cell>
          <cell r="AA122">
            <v>169437</v>
          </cell>
          <cell r="AB122">
            <v>173928</v>
          </cell>
          <cell r="AC122">
            <v>179693</v>
          </cell>
          <cell r="AD122">
            <v>186891</v>
          </cell>
          <cell r="AE122">
            <v>195700</v>
          </cell>
          <cell r="AF122">
            <v>205262</v>
          </cell>
          <cell r="AG122">
            <v>214841</v>
          </cell>
          <cell r="AH122">
            <v>223396</v>
          </cell>
          <cell r="AI122">
            <v>230020</v>
          </cell>
          <cell r="AJ122">
            <v>236801</v>
          </cell>
          <cell r="AK122">
            <v>244578</v>
          </cell>
          <cell r="AL122">
            <v>252395</v>
          </cell>
          <cell r="AM122">
            <v>260724</v>
          </cell>
          <cell r="AN122">
            <v>270187</v>
          </cell>
          <cell r="AO122">
            <v>280904</v>
          </cell>
          <cell r="AP122">
            <v>292698</v>
          </cell>
          <cell r="AQ122">
            <v>305468</v>
          </cell>
        </row>
        <row r="123">
          <cell r="C123">
            <v>0.028582423800654812</v>
          </cell>
          <cell r="D123">
            <v>0.03355983275270223</v>
          </cell>
          <cell r="E123">
            <v>0.03881208941010958</v>
          </cell>
          <cell r="F123">
            <v>0.044529019934464786</v>
          </cell>
          <cell r="G123">
            <v>0.05319209681897736</v>
          </cell>
          <cell r="H123">
            <v>0.05905741640252003</v>
          </cell>
          <cell r="I123">
            <v>0.06104040723591661</v>
          </cell>
          <cell r="J123">
            <v>0.06165797981662682</v>
          </cell>
          <cell r="K123">
            <v>0.06475895112227055</v>
          </cell>
          <cell r="L123">
            <v>0.0614911942848231</v>
          </cell>
          <cell r="M123">
            <v>0.05330693549092952</v>
          </cell>
          <cell r="N123">
            <v>0.061551447125437225</v>
          </cell>
          <cell r="O123">
            <v>0.0684174098323592</v>
          </cell>
          <cell r="P123">
            <v>0.06863948678167049</v>
          </cell>
          <cell r="Q123">
            <v>0.05830114219477346</v>
          </cell>
          <cell r="R123">
            <v>0.05277819149886188</v>
          </cell>
          <cell r="S123">
            <v>0.048465335790836624</v>
          </cell>
          <cell r="T123">
            <v>0.04351883022348133</v>
          </cell>
          <cell r="U123">
            <v>0.03700790372228241</v>
          </cell>
          <cell r="V123">
            <v>0.035633304819378</v>
          </cell>
          <cell r="W123">
            <v>0.031136453376064632</v>
          </cell>
          <cell r="X123">
            <v>0.03014562234745517</v>
          </cell>
          <cell r="Y123">
            <v>0.02652238685541693</v>
          </cell>
          <cell r="Z123">
            <v>0.020195814604323525</v>
          </cell>
          <cell r="AA123">
            <v>0.021662746088971334</v>
          </cell>
          <cell r="AB123">
            <v>0.0261602441611721</v>
          </cell>
          <cell r="AC123">
            <v>0.03260841874379514</v>
          </cell>
          <cell r="AD123">
            <v>0.03927571999008851</v>
          </cell>
          <cell r="AE123">
            <v>0.046057315193056905</v>
          </cell>
          <cell r="AF123">
            <v>0.04770433750771511</v>
          </cell>
          <cell r="AG123">
            <v>0.0456110077433791</v>
          </cell>
          <cell r="AH123">
            <v>0.03904776171872294</v>
          </cell>
          <cell r="AI123">
            <v>0.02922028029258766</v>
          </cell>
          <cell r="AJ123">
            <v>0.029053864309471437</v>
          </cell>
          <cell r="AK123">
            <v>0.032314150470376425</v>
          </cell>
          <cell r="AL123">
            <v>0.031461044200884074</v>
          </cell>
          <cell r="AM123">
            <v>0.03246705589593703</v>
          </cell>
          <cell r="AN123">
            <v>0.03565193531829776</v>
          </cell>
          <cell r="AO123">
            <v>0.03889866209244897</v>
          </cell>
          <cell r="AP123">
            <v>0.04112838678789899</v>
          </cell>
          <cell r="AQ123">
            <v>0.042703666068108985</v>
          </cell>
        </row>
        <row r="124">
          <cell r="C124">
            <v>0.028994821003288873</v>
          </cell>
          <cell r="D124">
            <v>0.0341293166789125</v>
          </cell>
          <cell r="E124">
            <v>0.03957511812142522</v>
          </cell>
          <cell r="F124">
            <v>0.04553531763660601</v>
          </cell>
          <cell r="G124">
            <v>0.05463221715611777</v>
          </cell>
          <cell r="H124">
            <v>0.06083614838689688</v>
          </cell>
          <cell r="I124">
            <v>0.06294186386210932</v>
          </cell>
          <cell r="J124">
            <v>0.06359851035468389</v>
          </cell>
          <cell r="K124">
            <v>0.06690181789991856</v>
          </cell>
          <cell r="L124">
            <v>0.06342113230396618</v>
          </cell>
          <cell r="M124">
            <v>0.05475333667380311</v>
          </cell>
          <cell r="N124">
            <v>0.06348520837831995</v>
          </cell>
          <cell r="O124">
            <v>0.07081218274111678</v>
          </cell>
          <cell r="P124">
            <v>0.07105001185114945</v>
          </cell>
          <cell r="Q124">
            <v>0.060034168665740184</v>
          </cell>
          <cell r="R124">
            <v>0.054195789596746646</v>
          </cell>
          <cell r="S124">
            <v>0.049658985591052085</v>
          </cell>
          <cell r="T124">
            <v>0.044479661912308455</v>
          </cell>
          <cell r="U124">
            <v>0.037701222508019994</v>
          </cell>
          <cell r="V124">
            <v>0.036275779476681924</v>
          </cell>
          <cell r="W124">
            <v>0.03162626316921102</v>
          </cell>
          <cell r="X124">
            <v>0.03060460208806881</v>
          </cell>
          <cell r="Y124">
            <v>0.026877235556566736</v>
          </cell>
          <cell r="Z124">
            <v>0.02040112990873344</v>
          </cell>
          <cell r="AA124">
            <v>0.02189908688467246</v>
          </cell>
          <cell r="AB124">
            <v>0.026505426795800258</v>
          </cell>
          <cell r="AC124">
            <v>0.03314589945264701</v>
          </cell>
          <cell r="AD124">
            <v>0.04005720868369944</v>
          </cell>
          <cell r="AE124">
            <v>0.04713442594881512</v>
          </cell>
          <cell r="AF124">
            <v>0.0488605007664793</v>
          </cell>
          <cell r="AG124">
            <v>0.04666718632771771</v>
          </cell>
          <cell r="AH124">
            <v>0.03982014606150597</v>
          </cell>
          <cell r="AI124">
            <v>0.029651381403427157</v>
          </cell>
          <cell r="AJ124">
            <v>0.029480045213459594</v>
          </cell>
          <cell r="AK124">
            <v>0.03284192212026138</v>
          </cell>
          <cell r="AL124">
            <v>0.03196117394041975</v>
          </cell>
          <cell r="AM124">
            <v>0.03299986132847321</v>
          </cell>
          <cell r="AN124">
            <v>0.03629508599131648</v>
          </cell>
          <cell r="AO124">
            <v>0.03966512082372575</v>
          </cell>
          <cell r="AP124">
            <v>0.04198587417765509</v>
          </cell>
          <cell r="AQ124">
            <v>0.04362858646113055</v>
          </cell>
        </row>
        <row r="125">
          <cell r="C125">
            <v>0.10133482600205454</v>
          </cell>
          <cell r="D125">
            <v>0.07248155576500227</v>
          </cell>
          <cell r="E125">
            <v>0.06887964135029016</v>
          </cell>
          <cell r="F125">
            <v>0.043512473777948354</v>
          </cell>
          <cell r="G125">
            <v>0.041865807935545854</v>
          </cell>
          <cell r="H125">
            <v>0.050472066617574265</v>
          </cell>
          <cell r="I125">
            <v>0.02096861711801566</v>
          </cell>
          <cell r="J125">
            <v>0.04079693029214658</v>
          </cell>
          <cell r="K125">
            <v>0.06066511432863789</v>
          </cell>
          <cell r="L125">
            <v>0.019104335013691433</v>
          </cell>
          <cell r="M125">
            <v>0.02673240833214588</v>
          </cell>
          <cell r="N125">
            <v>0.05912143523469657</v>
          </cell>
          <cell r="O125">
            <v>0.0418723572044325</v>
          </cell>
          <cell r="P125">
            <v>0.030611859149315468</v>
          </cell>
          <cell r="Q125">
            <v>0.0024936902827668757</v>
          </cell>
          <cell r="R125">
            <v>0.02750856693490293</v>
          </cell>
          <cell r="S125">
            <v>0.020858993834330455</v>
          </cell>
          <cell r="T125">
            <v>0.016681902570976046</v>
          </cell>
          <cell r="U125">
            <v>0.0038135065683856714</v>
          </cell>
          <cell r="V125">
            <v>0.026444539920755645</v>
          </cell>
          <cell r="W125">
            <v>0.009721691805626978</v>
          </cell>
          <cell r="X125">
            <v>0.01375733502693378</v>
          </cell>
          <cell r="Y125">
            <v>0.01768612657920611</v>
          </cell>
          <cell r="Z125">
            <v>0.024387793303566455</v>
          </cell>
          <cell r="AA125">
            <v>0.027668233183325293</v>
          </cell>
          <cell r="AB125">
            <v>0.013133999644593034</v>
          </cell>
          <cell r="AC125">
            <v>0.01494234312884871</v>
          </cell>
          <cell r="AD125">
            <v>0.014976881942246568</v>
          </cell>
          <cell r="AE125">
            <v>0.007916095218537474</v>
          </cell>
          <cell r="AF125">
            <v>-0.003016716967540494</v>
          </cell>
          <cell r="AG125">
            <v>0.0001553061614737207</v>
          </cell>
          <cell r="AH125">
            <v>0.0034575428793241804</v>
          </cell>
          <cell r="AI125">
            <v>-0.002173006098737277</v>
          </cell>
          <cell r="AJ125">
            <v>0.014647003068211517</v>
          </cell>
          <cell r="AK125">
            <v>0.003291313108678095</v>
          </cell>
          <cell r="AL125">
            <v>0.0030602696268660426</v>
          </cell>
          <cell r="AM125">
            <v>0.008379786291280002</v>
          </cell>
          <cell r="AN125">
            <v>0.003545609979677954</v>
          </cell>
          <cell r="AO125">
            <v>0.0012014565123507318</v>
          </cell>
          <cell r="AP125">
            <v>0.004081249584368361</v>
          </cell>
          <cell r="AQ125">
            <v>0.0017544648544234242</v>
          </cell>
        </row>
        <row r="126">
          <cell r="C126">
            <v>0.10770181650015756</v>
          </cell>
          <cell r="D126">
            <v>0.07635276186670563</v>
          </cell>
          <cell r="E126">
            <v>0.07226922772937326</v>
          </cell>
          <cell r="F126">
            <v>0.0450523465089179</v>
          </cell>
          <cell r="G126">
            <v>0.04332135970358558</v>
          </cell>
          <cell r="H126">
            <v>0.052488417436368034</v>
          </cell>
          <cell r="I126">
            <v>0.021375073222897473</v>
          </cell>
          <cell r="J126">
            <v>0.042320360339706174</v>
          </cell>
          <cell r="K126">
            <v>0.06377059141560595</v>
          </cell>
          <cell r="L126">
            <v>0.019407459639100445</v>
          </cell>
          <cell r="M126">
            <v>0.027364328163142822</v>
          </cell>
          <cell r="N126">
            <v>0.06173395518790692</v>
          </cell>
          <cell r="O126">
            <v>0.04395526181066181</v>
          </cell>
          <cell r="P126">
            <v>0.0314481003634831</v>
          </cell>
          <cell r="Q126">
            <v>0.0019611405959316895</v>
          </cell>
          <cell r="R126">
            <v>0.02764736432879744</v>
          </cell>
          <cell r="S126">
            <v>0.020933586674377905</v>
          </cell>
          <cell r="T126">
            <v>0.016430727469737505</v>
          </cell>
          <cell r="U126">
            <v>0.0035303881438845403</v>
          </cell>
          <cell r="V126">
            <v>0.02601245887499816</v>
          </cell>
          <cell r="W126">
            <v>0.00933772221090402</v>
          </cell>
          <cell r="X126">
            <v>0.013719222041154876</v>
          </cell>
          <cell r="Y126">
            <v>0.0178188209827149</v>
          </cell>
          <cell r="Z126">
            <v>0.024231344860640974</v>
          </cell>
          <cell r="AA126">
            <v>0.027859811905059477</v>
          </cell>
          <cell r="AB126">
            <v>0.013447947878594872</v>
          </cell>
          <cell r="AC126">
            <v>0.015652110241967727</v>
          </cell>
          <cell r="AD126">
            <v>0.015627929826431138</v>
          </cell>
          <cell r="AE126">
            <v>0.00824034431337067</v>
          </cell>
          <cell r="AF126">
            <v>-0.003152886324684462</v>
          </cell>
          <cell r="AG126">
            <v>5.456026856559548E-06</v>
          </cell>
          <cell r="AH126">
            <v>0.0031336219292070026</v>
          </cell>
          <cell r="AI126">
            <v>-0.002542711584275409</v>
          </cell>
          <cell r="AJ126">
            <v>0.01473153276495744</v>
          </cell>
          <cell r="AK126">
            <v>0.0033502847180609</v>
          </cell>
          <cell r="AL126">
            <v>0.0030848551029715177</v>
          </cell>
          <cell r="AM126">
            <v>0.008661515720414383</v>
          </cell>
          <cell r="AN126">
            <v>0.0036792855467946747</v>
          </cell>
          <cell r="AO126">
            <v>0.0012420012388874827</v>
          </cell>
          <cell r="AP126">
            <v>0.004202210368501437</v>
          </cell>
          <cell r="AQ126">
            <v>0.0017707245575021855</v>
          </cell>
        </row>
        <row r="131">
          <cell r="B131">
            <v>0.05360082304526748</v>
          </cell>
          <cell r="C131">
            <v>0.0559647336611572</v>
          </cell>
          <cell r="D131">
            <v>0.058638665475126604</v>
          </cell>
          <cell r="E131">
            <v>0.06071607830015057</v>
          </cell>
          <cell r="F131">
            <v>0.06401366176774995</v>
          </cell>
          <cell r="G131">
            <v>0.06645473563312687</v>
          </cell>
          <cell r="H131">
            <v>0.06934342201610934</v>
          </cell>
          <cell r="I131">
            <v>0.07203116170178413</v>
          </cell>
          <cell r="J131">
            <v>0.07454672944004809</v>
          </cell>
          <cell r="K131">
            <v>0.07911880440399062</v>
          </cell>
          <cell r="L131">
            <v>0.08290593240368707</v>
          </cell>
          <cell r="M131">
            <v>0.08605880860861252</v>
          </cell>
          <cell r="N131">
            <v>0.0890911200943889</v>
          </cell>
          <cell r="O131">
            <v>0.09318469626616525</v>
          </cell>
          <cell r="P131">
            <v>0.09545749142203583</v>
          </cell>
          <cell r="Q131">
            <v>0.09475891383138199</v>
          </cell>
          <cell r="R131">
            <v>0.09838968795479029</v>
          </cell>
          <cell r="S131">
            <v>0.10110264371060307</v>
          </cell>
          <cell r="T131">
            <v>0.10403926858513189</v>
          </cell>
          <cell r="U131">
            <v>0.10719322463903294</v>
          </cell>
          <cell r="V131">
            <v>0.10855605048255382</v>
          </cell>
          <cell r="W131">
            <v>0.10953637739470672</v>
          </cell>
          <cell r="X131">
            <v>0.11159598480538785</v>
          </cell>
          <cell r="Y131">
            <v>0.11179252172642958</v>
          </cell>
          <cell r="Z131">
            <v>0.11262675825973176</v>
          </cell>
          <cell r="AA131">
            <v>0.11399862528037046</v>
          </cell>
          <cell r="AB131">
            <v>0.11615748825319099</v>
          </cell>
          <cell r="AC131">
            <v>0.11773968185726569</v>
          </cell>
          <cell r="AD131">
            <v>0.12244556113902846</v>
          </cell>
          <cell r="AE131">
            <v>0.1268596139872038</v>
          </cell>
          <cell r="AF131">
            <v>0.12961311359830793</v>
          </cell>
          <cell r="AG131">
            <v>0.1301691350451319</v>
          </cell>
          <cell r="AH131">
            <v>0.13137658172691463</v>
          </cell>
          <cell r="AI131">
            <v>0.12957817324036494</v>
          </cell>
          <cell r="AJ131">
            <v>0.13169430051813472</v>
          </cell>
          <cell r="AK131">
            <v>0.1333425067510621</v>
          </cell>
          <cell r="AL131">
            <v>0.1342680942184154</v>
          </cell>
          <cell r="AM131">
            <v>0.1363623954956492</v>
          </cell>
          <cell r="AN131">
            <v>0.14010671560630777</v>
          </cell>
          <cell r="AO131">
            <v>0.14342087450927304</v>
          </cell>
          <cell r="AP131">
            <v>0.1481095197978096</v>
          </cell>
          <cell r="AQ131">
            <v>0.15226151729691642</v>
          </cell>
        </row>
        <row r="132">
          <cell r="B132">
            <v>0.12397225597407857</v>
          </cell>
          <cell r="C132">
            <v>0.13019226273384762</v>
          </cell>
          <cell r="D132">
            <v>0.13803846176091558</v>
          </cell>
          <cell r="E132">
            <v>0.144156885822323</v>
          </cell>
          <cell r="F132">
            <v>0.15186176036145677</v>
          </cell>
          <cell r="G132">
            <v>0.16021768439362757</v>
          </cell>
          <cell r="H132">
            <v>0.17223511944485553</v>
          </cell>
          <cell r="I132">
            <v>0.18107897466185136</v>
          </cell>
          <cell r="J132">
            <v>0.19547196837668512</v>
          </cell>
          <cell r="K132">
            <v>0.19979429284643346</v>
          </cell>
          <cell r="L132">
            <v>0.21391572574669465</v>
          </cell>
          <cell r="M132">
            <v>0.22445390679226584</v>
          </cell>
          <cell r="N132">
            <v>0.23521118371262198</v>
          </cell>
          <cell r="O132">
            <v>0.24828364002370187</v>
          </cell>
          <cell r="P132">
            <v>0.25596264928639983</v>
          </cell>
          <cell r="Q132">
            <v>0.2607169763037418</v>
          </cell>
          <cell r="R132">
            <v>0.2696201302422932</v>
          </cell>
          <cell r="S132">
            <v>0.2789361948718144</v>
          </cell>
          <cell r="T132">
            <v>0.2901197397264273</v>
          </cell>
          <cell r="U132">
            <v>0.3006242439258409</v>
          </cell>
          <cell r="V132">
            <v>0.30575771160594684</v>
          </cell>
          <cell r="W132">
            <v>0.315432255192009</v>
          </cell>
          <cell r="X132">
            <v>0.3354752521760554</v>
          </cell>
          <cell r="Y132">
            <v>0.3405384571498257</v>
          </cell>
          <cell r="Z132">
            <v>0.34510056117915267</v>
          </cell>
          <cell r="AA132">
            <v>0.3594861216624059</v>
          </cell>
          <cell r="AB132">
            <v>0.36918437794507375</v>
          </cell>
          <cell r="AC132">
            <v>0.3729155061160934</v>
          </cell>
          <cell r="AD132">
            <v>0.38507303340707083</v>
          </cell>
          <cell r="AE132">
            <v>0.39459271755786396</v>
          </cell>
          <cell r="AF132">
            <v>0.4042796326437678</v>
          </cell>
          <cell r="AG132">
            <v>0.4084993155165504</v>
          </cell>
          <cell r="AH132">
            <v>0.41960558115029156</v>
          </cell>
          <cell r="AI132">
            <v>0.4250093569456875</v>
          </cell>
          <cell r="AJ132">
            <v>0.43514887802058416</v>
          </cell>
          <cell r="AK132">
            <v>0.44234169123469025</v>
          </cell>
          <cell r="AL132">
            <v>0.4471493528460667</v>
          </cell>
          <cell r="AM132">
            <v>0.45815165802276403</v>
          </cell>
          <cell r="AN132">
            <v>0.4684542544062432</v>
          </cell>
          <cell r="AO132">
            <v>0.4797043105615998</v>
          </cell>
        </row>
        <row r="133">
          <cell r="B133">
            <v>1</v>
          </cell>
          <cell r="C133">
            <v>1.0039832611580626</v>
          </cell>
          <cell r="D133">
            <v>1.0083194706120542</v>
          </cell>
          <cell r="E133">
            <v>1.0073110483761554</v>
          </cell>
          <cell r="F133">
            <v>1.0078152594941048</v>
          </cell>
          <cell r="G133">
            <v>0.9971764238998564</v>
          </cell>
          <cell r="H133">
            <v>0.9684364466468278</v>
          </cell>
          <cell r="I133">
            <v>0.9616800320405098</v>
          </cell>
          <cell r="J133">
            <v>0.9316291069075417</v>
          </cell>
          <cell r="K133">
            <v>0.9605203469825906</v>
          </cell>
          <cell r="L133">
            <v>0.9348365820436094</v>
          </cell>
          <cell r="M133">
            <v>0.9293586681697275</v>
          </cell>
          <cell r="N133">
            <v>0.9207215827686243</v>
          </cell>
          <cell r="O133">
            <v>0.9071415276469968</v>
          </cell>
          <cell r="P133">
            <v>0.8994612920418421</v>
          </cell>
          <cell r="Q133">
            <v>0.8883502685637452</v>
          </cell>
          <cell r="R133">
            <v>0.8884788838098776</v>
          </cell>
          <cell r="S133">
            <v>0.8790994978974854</v>
          </cell>
          <cell r="T133">
            <v>0.8692580498045437</v>
          </cell>
          <cell r="U133">
            <v>0.8636466142510658</v>
          </cell>
          <cell r="V133">
            <v>0.8621175218803813</v>
          </cell>
          <cell r="W133">
            <v>0.8511709353762282</v>
          </cell>
          <cell r="X133">
            <v>0.8190457050089491</v>
          </cell>
          <cell r="Y133">
            <v>0.8149681253537903</v>
          </cell>
          <cell r="Z133">
            <v>0.8158017426898333</v>
          </cell>
          <cell r="AA133">
            <v>0.8025734264487399</v>
          </cell>
          <cell r="AB133">
            <v>0.7970858426137598</v>
          </cell>
          <cell r="AC133">
            <v>0.7977717905931324</v>
          </cell>
          <cell r="AD133">
            <v>0.800448893123739</v>
          </cell>
          <cell r="AE133">
            <v>0.8002345343801851</v>
          </cell>
          <cell r="AF133">
            <v>0.7946088082438035</v>
          </cell>
          <cell r="AG133">
            <v>0.7931892770087133</v>
          </cell>
          <cell r="AH133">
            <v>0.7878398354751347</v>
          </cell>
          <cell r="AI133">
            <v>0.7805040029179564</v>
          </cell>
          <cell r="AJ133">
            <v>0.778487196708866</v>
          </cell>
          <cell r="AK133">
            <v>0.7724367780815949</v>
          </cell>
          <cell r="AL133">
            <v>0.7704199718725047</v>
          </cell>
          <cell r="AM133">
            <v>0.7643695532452336</v>
          </cell>
          <cell r="AN133">
            <v>0.7623527470361432</v>
          </cell>
          <cell r="AO133">
            <v>0.7542855221997818</v>
          </cell>
        </row>
        <row r="134">
          <cell r="B134">
            <v>1.0342985809289418</v>
          </cell>
          <cell r="C134">
            <v>1.0364990298390058</v>
          </cell>
          <cell r="D134">
            <v>1.034374673492843</v>
          </cell>
          <cell r="E134">
            <v>1.0318967741935483</v>
          </cell>
          <cell r="F134">
            <v>1.0293428425878757</v>
          </cell>
          <cell r="G134">
            <v>1.0223308801290452</v>
          </cell>
          <cell r="H134">
            <v>1.0215413834466214</v>
          </cell>
          <cell r="I134">
            <v>1.0153076389576934</v>
          </cell>
          <cell r="J134">
            <v>1.0085887753590996</v>
          </cell>
          <cell r="K134">
            <v>1.0113592043681747</v>
          </cell>
          <cell r="L134">
            <v>1.0106592404090844</v>
          </cell>
          <cell r="M134">
            <v>1.006521635645261</v>
          </cell>
          <cell r="N134">
            <v>1.0050087416717857</v>
          </cell>
          <cell r="O134">
            <v>1.0051743427186277</v>
          </cell>
          <cell r="P134">
            <v>1.0039695361181629</v>
          </cell>
          <cell r="Q134">
            <v>0.9917663293468262</v>
          </cell>
          <cell r="R134">
            <v>0.9873688036712254</v>
          </cell>
          <cell r="S134">
            <v>0.9815005599104143</v>
          </cell>
          <cell r="T134">
            <v>0.9798424776398345</v>
          </cell>
          <cell r="U134">
            <v>0.9745915716235853</v>
          </cell>
          <cell r="V134">
            <v>0.9706474190726159</v>
          </cell>
          <cell r="W134">
            <v>0.9604605691940039</v>
          </cell>
          <cell r="X134">
            <v>0.951627466999183</v>
          </cell>
          <cell r="Y134">
            <v>0.9479676892669933</v>
          </cell>
          <cell r="Z134">
            <v>0.9369626287562782</v>
          </cell>
          <cell r="AA134">
            <v>0.9272827609627712</v>
          </cell>
          <cell r="AB134">
            <v>0.9249135240023623</v>
          </cell>
          <cell r="AC134">
            <v>0.9273811022961004</v>
          </cell>
          <cell r="AD134">
            <v>0.9329566854990584</v>
          </cell>
          <cell r="AE134">
            <v>0.9404248257550614</v>
          </cell>
          <cell r="AF134">
            <v>0.9432974821774426</v>
          </cell>
          <cell r="AG134">
            <v>0.9373108693874213</v>
          </cell>
          <cell r="AH134">
            <v>0.9290982437553482</v>
          </cell>
          <cell r="AI134">
            <v>0.9140758178423574</v>
          </cell>
          <cell r="AJ134">
            <v>0.9082435540491466</v>
          </cell>
          <cell r="AK134">
            <v>0.9138104635708244</v>
          </cell>
          <cell r="AL134">
            <v>0.9069239048112568</v>
          </cell>
          <cell r="AM134">
            <v>0.9062822651099992</v>
          </cell>
          <cell r="AN134">
            <v>0.9088296657875055</v>
          </cell>
          <cell r="AO134">
            <v>0.9137150881572789</v>
          </cell>
          <cell r="AP134">
            <v>0.9234674106796869</v>
          </cell>
          <cell r="AQ134">
            <v>0.9293492900296302</v>
          </cell>
        </row>
        <row r="135">
          <cell r="B135">
            <v>0.6743290960451978</v>
          </cell>
          <cell r="C135">
            <v>0.6678457605155326</v>
          </cell>
          <cell r="D135">
            <v>0.6569428238039673</v>
          </cell>
          <cell r="E135">
            <v>0.6515671240247511</v>
          </cell>
          <cell r="F135">
            <v>0.6527449871978186</v>
          </cell>
          <cell r="G135">
            <v>0.6532319141229543</v>
          </cell>
          <cell r="H135">
            <v>0.6534718139656411</v>
          </cell>
          <cell r="I135">
            <v>0.6545395590142672</v>
          </cell>
          <cell r="J135">
            <v>0.6521697141385526</v>
          </cell>
          <cell r="K135">
            <v>0.6547706451303987</v>
          </cell>
          <cell r="L135">
            <v>0.6584155285786545</v>
          </cell>
          <cell r="M135">
            <v>0.6577843186372746</v>
          </cell>
          <cell r="N135">
            <v>0.6568076720151454</v>
          </cell>
          <cell r="O135">
            <v>0.6600209217894284</v>
          </cell>
          <cell r="P135">
            <v>0.6611431535902835</v>
          </cell>
          <cell r="Q135">
            <v>0.6590475035620093</v>
          </cell>
          <cell r="R135">
            <v>0.6626223091976516</v>
          </cell>
          <cell r="S135">
            <v>0.6671148961601674</v>
          </cell>
          <cell r="T135">
            <v>0.6668150258144917</v>
          </cell>
          <cell r="U135">
            <v>0.6686197149923448</v>
          </cell>
          <cell r="V135">
            <v>0.666083916083916</v>
          </cell>
          <cell r="W135">
            <v>0.6614266007587078</v>
          </cell>
          <cell r="X135">
            <v>0.6591186056397903</v>
          </cell>
          <cell r="Y135">
            <v>0.6514218540080609</v>
          </cell>
          <cell r="Z135">
            <v>0.6502629393855521</v>
          </cell>
          <cell r="AA135">
            <v>0.6470814448564758</v>
          </cell>
          <cell r="AB135">
            <v>0.6478996419688977</v>
          </cell>
          <cell r="AC135">
            <v>0.6472761853009102</v>
          </cell>
          <cell r="AD135">
            <v>0.6453224586799179</v>
          </cell>
          <cell r="AE135">
            <v>0.6474870389770865</v>
          </cell>
          <cell r="AF135">
            <v>0.649180064738771</v>
          </cell>
          <cell r="AG135">
            <v>0.6520545023064821</v>
          </cell>
          <cell r="AH135">
            <v>0.6520791816128604</v>
          </cell>
          <cell r="AI135">
            <v>0.6523339246471974</v>
          </cell>
          <cell r="AJ135">
            <v>0.6540948560268152</v>
          </cell>
          <cell r="AK135">
            <v>0.6530682027407348</v>
          </cell>
          <cell r="AL135">
            <v>0.657416142557652</v>
          </cell>
          <cell r="AM135">
            <v>0.6574076491319671</v>
          </cell>
          <cell r="AN135">
            <v>0.6609340444906986</v>
          </cell>
          <cell r="AO135">
            <v>0.6648340248962655</v>
          </cell>
          <cell r="AP135">
            <v>0.6668906346909241</v>
          </cell>
          <cell r="AQ135">
            <v>0.6688199716896153</v>
          </cell>
        </row>
        <row r="136">
          <cell r="B136">
            <v>0.6199106908326767</v>
          </cell>
          <cell r="C136">
            <v>0.6185256590776163</v>
          </cell>
          <cell r="D136">
            <v>0.6199838290991107</v>
          </cell>
          <cell r="E136">
            <v>0.6218838882382466</v>
          </cell>
          <cell r="F136">
            <v>0.6225005174912026</v>
          </cell>
          <cell r="G136">
            <v>0.6228516346035522</v>
          </cell>
          <cell r="H136">
            <v>0.6227727605565048</v>
          </cell>
          <cell r="I136">
            <v>0.6224267377088883</v>
          </cell>
          <cell r="J136">
            <v>0.6223379745567464</v>
          </cell>
          <cell r="K136">
            <v>0.6225803887276918</v>
          </cell>
          <cell r="L136">
            <v>0.6230205625147719</v>
          </cell>
          <cell r="M136">
            <v>0.6231293047940528</v>
          </cell>
          <cell r="N136">
            <v>0.6232181195721552</v>
          </cell>
          <cell r="O136">
            <v>0.6236233163206569</v>
          </cell>
          <cell r="P136">
            <v>0.6246473503621807</v>
          </cell>
          <cell r="Q136">
            <v>0.6259511565684358</v>
          </cell>
          <cell r="R136">
            <v>0.6277759927422556</v>
          </cell>
          <cell r="S136">
            <v>0.6296923511148744</v>
          </cell>
          <cell r="T136">
            <v>0.6314073741007195</v>
          </cell>
          <cell r="U136">
            <v>0.6335857926351528</v>
          </cell>
          <cell r="V136">
            <v>0.6369710467706013</v>
          </cell>
          <cell r="W136">
            <v>0.642205898637924</v>
          </cell>
          <cell r="X136">
            <v>0.6475143596425229</v>
          </cell>
          <cell r="Y136">
            <v>0.6523040969838604</v>
          </cell>
          <cell r="Z136">
            <v>0.6565986987969323</v>
          </cell>
          <cell r="AA136">
            <v>0.6585087909702626</v>
          </cell>
          <cell r="AB136">
            <v>0.6587034403298108</v>
          </cell>
          <cell r="AC136">
            <v>0.6593042419031241</v>
          </cell>
          <cell r="AD136">
            <v>0.6598239424070708</v>
          </cell>
          <cell r="AE136">
            <v>0.6597841305850451</v>
          </cell>
          <cell r="AF136">
            <v>0.6588701859522341</v>
          </cell>
          <cell r="AG136">
            <v>0.6573131189203401</v>
          </cell>
          <cell r="AH136">
            <v>0.6559591452574337</v>
          </cell>
          <cell r="AI136">
            <v>0.6550976515072675</v>
          </cell>
          <cell r="AJ136">
            <v>0.6543868739205527</v>
          </cell>
          <cell r="AK136">
            <v>0.6539328161819089</v>
          </cell>
          <cell r="AL136">
            <v>0.6537044967880086</v>
          </cell>
          <cell r="AM136">
            <v>0.6535574134106807</v>
          </cell>
          <cell r="AN136">
            <v>0.6531233007069059</v>
          </cell>
          <cell r="AO136">
            <v>0.6524976309733316</v>
          </cell>
          <cell r="AP136">
            <v>0.6519966301600674</v>
          </cell>
          <cell r="AQ136">
            <v>0.6518639063181559</v>
          </cell>
        </row>
        <row r="140">
          <cell r="B140">
            <v>2448.7</v>
          </cell>
          <cell r="C140">
            <v>2583.5</v>
          </cell>
          <cell r="D140">
            <v>2755.9</v>
          </cell>
          <cell r="E140">
            <v>2903.2</v>
          </cell>
          <cell r="F140">
            <v>3092.5</v>
          </cell>
          <cell r="G140">
            <v>3240.2</v>
          </cell>
          <cell r="H140">
            <v>3409.2</v>
          </cell>
          <cell r="I140">
            <v>3569</v>
          </cell>
          <cell r="J140">
            <v>3721</v>
          </cell>
          <cell r="K140">
            <v>3981.1</v>
          </cell>
          <cell r="L140">
            <v>4209.3</v>
          </cell>
          <cell r="M140">
            <v>4410.6</v>
          </cell>
          <cell r="N140">
            <v>4606.1</v>
          </cell>
          <cell r="O140">
            <v>4856.6</v>
          </cell>
          <cell r="P140">
            <v>5007.7</v>
          </cell>
          <cell r="Q140">
            <v>4993.7</v>
          </cell>
          <cell r="R140">
            <v>5205.7</v>
          </cell>
          <cell r="S140">
            <v>5373.1</v>
          </cell>
          <cell r="T140">
            <v>5553.2</v>
          </cell>
          <cell r="U140">
            <v>5746.2</v>
          </cell>
          <cell r="V140">
            <v>5849</v>
          </cell>
          <cell r="W140">
            <v>5934.9</v>
          </cell>
          <cell r="X140">
            <v>6081.2</v>
          </cell>
          <cell r="Y140">
            <v>6123.1</v>
          </cell>
          <cell r="Z140">
            <v>6197.4</v>
          </cell>
          <cell r="AA140">
            <v>6302.3</v>
          </cell>
          <cell r="AB140">
            <v>6452.2</v>
          </cell>
          <cell r="AC140">
            <v>6572.7</v>
          </cell>
          <cell r="AD140">
            <v>6871.4</v>
          </cell>
          <cell r="AE140">
            <v>7157.8</v>
          </cell>
          <cell r="AF140">
            <v>7353.6</v>
          </cell>
          <cell r="AG140">
            <v>7426.8</v>
          </cell>
          <cell r="AH140">
            <v>7537.6</v>
          </cell>
          <cell r="AI140">
            <v>7470.7</v>
          </cell>
          <cell r="AJ140">
            <v>7625.1</v>
          </cell>
          <cell r="AK140">
            <v>7752.4</v>
          </cell>
          <cell r="AL140">
            <v>7837.9</v>
          </cell>
          <cell r="AM140">
            <v>7992.2</v>
          </cell>
          <cell r="AN140">
            <v>8245</v>
          </cell>
          <cell r="AO140">
            <v>8475.6</v>
          </cell>
          <cell r="AP140">
            <v>8790.3</v>
          </cell>
          <cell r="AQ140">
            <v>9075.7</v>
          </cell>
        </row>
        <row r="141">
          <cell r="C141">
            <v>0.05358779725785963</v>
          </cell>
          <cell r="D141">
            <v>0.06459899927776594</v>
          </cell>
          <cell r="E141">
            <v>0.05206950889385536</v>
          </cell>
          <cell r="F141">
            <v>0.06316624836778251</v>
          </cell>
          <cell r="G141">
            <v>0.04665523100967475</v>
          </cell>
          <cell r="H141">
            <v>0.05084260337182466</v>
          </cell>
          <cell r="I141">
            <v>0.045807784842017814</v>
          </cell>
          <cell r="J141">
            <v>0.041707004856462136</v>
          </cell>
          <cell r="K141">
            <v>0.06756571365496453</v>
          </cell>
          <cell r="L141">
            <v>0.05573820006647296</v>
          </cell>
          <cell r="M141">
            <v>0.04671437154003716</v>
          </cell>
          <cell r="N141">
            <v>0.04337077734884166</v>
          </cell>
          <cell r="O141">
            <v>0.052957092634024074</v>
          </cell>
          <cell r="P141">
            <v>0.03063812324129159</v>
          </cell>
          <cell r="Q141">
            <v>-0.0027996098834397183</v>
          </cell>
          <cell r="R141">
            <v>0.04157706112889918</v>
          </cell>
          <cell r="S141">
            <v>0.03165084405431499</v>
          </cell>
          <cell r="T141">
            <v>0.03296931502861835</v>
          </cell>
          <cell r="U141">
            <v>0.034164428594981235</v>
          </cell>
          <cell r="V141">
            <v>0.01773193968739715</v>
          </cell>
          <cell r="W141">
            <v>0.014579472259130123</v>
          </cell>
          <cell r="X141">
            <v>0.02435186620452486</v>
          </cell>
          <cell r="Y141">
            <v>0.006866459301375879</v>
          </cell>
          <cell r="Z141">
            <v>0.012061345032586046</v>
          </cell>
          <cell r="AA141">
            <v>0.016784796878804423</v>
          </cell>
          <cell r="AB141">
            <v>0.0235065117853314</v>
          </cell>
          <cell r="AC141">
            <v>0.018503549057504835</v>
          </cell>
          <cell r="AD141">
            <v>0.04444316306345331</v>
          </cell>
          <cell r="AE141">
            <v>0.04083480114430706</v>
          </cell>
          <cell r="AF141">
            <v>0.026987318044338102</v>
          </cell>
          <cell r="AG141">
            <v>0.009905090318934289</v>
          </cell>
          <cell r="AH141">
            <v>0.014808749412460586</v>
          </cell>
          <cell r="AI141">
            <v>-0.008915126043252347</v>
          </cell>
          <cell r="AJ141">
            <v>0.020456734241188677</v>
          </cell>
          <cell r="AK141">
            <v>0.016557035682879324</v>
          </cell>
          <cell r="AL141">
            <v>0.010968468494871968</v>
          </cell>
          <cell r="AM141">
            <v>0.019495124718829165</v>
          </cell>
          <cell r="AN141">
            <v>0.031140889953405644</v>
          </cell>
          <cell r="AO141">
            <v>0.027584491209177643</v>
          </cell>
          <cell r="AP141">
            <v>0.03645739358677378</v>
          </cell>
          <cell r="AQ141">
            <v>0.03195167135487675</v>
          </cell>
        </row>
        <row r="142">
          <cell r="C142">
            <v>0.05504961816474063</v>
          </cell>
          <cell r="D142">
            <v>0.06673117863363665</v>
          </cell>
          <cell r="E142">
            <v>0.05344896404078514</v>
          </cell>
          <cell r="F142">
            <v>0.06520391292367056</v>
          </cell>
          <cell r="G142">
            <v>0.047760711398544764</v>
          </cell>
          <cell r="H142">
            <v>0.05215727424233063</v>
          </cell>
          <cell r="I142">
            <v>0.04687316672533148</v>
          </cell>
          <cell r="J142">
            <v>0.04258896049313532</v>
          </cell>
          <cell r="K142">
            <v>0.06990056436441816</v>
          </cell>
          <cell r="L142">
            <v>0.05732084097360035</v>
          </cell>
          <cell r="M142">
            <v>0.047822678355071035</v>
          </cell>
          <cell r="N142">
            <v>0.04432503514261099</v>
          </cell>
          <cell r="O142">
            <v>0.054384403291287686</v>
          </cell>
          <cell r="P142">
            <v>0.031112300786558356</v>
          </cell>
          <cell r="Q142">
            <v>-0.0027956946302694075</v>
          </cell>
          <cell r="R142">
            <v>0.04245349139916299</v>
          </cell>
          <cell r="S142">
            <v>0.03215705860883267</v>
          </cell>
          <cell r="T142">
            <v>0.03351882525916117</v>
          </cell>
          <cell r="U142">
            <v>0.03475473600806733</v>
          </cell>
          <cell r="V142">
            <v>0.01789008388152169</v>
          </cell>
          <cell r="W142">
            <v>0.014686271157462683</v>
          </cell>
          <cell r="X142">
            <v>0.024650794453149993</v>
          </cell>
          <cell r="Y142">
            <v>0.006890087482733787</v>
          </cell>
          <cell r="Z142">
            <v>0.012134376377978429</v>
          </cell>
          <cell r="AA142">
            <v>0.016926453028689448</v>
          </cell>
          <cell r="AB142">
            <v>0.023784967392856515</v>
          </cell>
          <cell r="AC142">
            <v>0.01867580050215434</v>
          </cell>
          <cell r="AD142">
            <v>0.04544555509912218</v>
          </cell>
          <cell r="AE142">
            <v>0.04168000698547614</v>
          </cell>
          <cell r="AF142">
            <v>0.027354773813182742</v>
          </cell>
          <cell r="AG142">
            <v>0.00995430809399478</v>
          </cell>
          <cell r="AH142">
            <v>0.014918942209296127</v>
          </cell>
          <cell r="AI142">
            <v>-0.008875504139248647</v>
          </cell>
          <cell r="AJ142">
            <v>0.020667407338000432</v>
          </cell>
          <cell r="AK142">
            <v>0.016694863018189787</v>
          </cell>
          <cell r="AL142">
            <v>0.011028842680976148</v>
          </cell>
          <cell r="AM142">
            <v>0.01968639559065566</v>
          </cell>
          <cell r="AN142">
            <v>0.03163084006906747</v>
          </cell>
          <cell r="AO142">
            <v>0.027968465736810222</v>
          </cell>
          <cell r="AP142">
            <v>0.03713011468214633</v>
          </cell>
          <cell r="AQ142">
            <v>0.03246760633880541</v>
          </cell>
        </row>
        <row r="143">
          <cell r="B143">
            <v>19752</v>
          </cell>
          <cell r="C143">
            <v>19765</v>
          </cell>
          <cell r="D143">
            <v>19800</v>
          </cell>
          <cell r="E143">
            <v>19993</v>
          </cell>
          <cell r="F143">
            <v>20206</v>
          </cell>
          <cell r="G143">
            <v>20281</v>
          </cell>
          <cell r="H143">
            <v>20439</v>
          </cell>
          <cell r="I143">
            <v>20495</v>
          </cell>
          <cell r="J143">
            <v>20433</v>
          </cell>
          <cell r="K143">
            <v>20745</v>
          </cell>
          <cell r="L143">
            <v>21049</v>
          </cell>
          <cell r="M143">
            <v>21144</v>
          </cell>
          <cell r="N143">
            <v>21269</v>
          </cell>
          <cell r="O143">
            <v>21563</v>
          </cell>
          <cell r="P143">
            <v>21751</v>
          </cell>
          <cell r="Q143">
            <v>21561</v>
          </cell>
          <cell r="R143">
            <v>21731</v>
          </cell>
          <cell r="S143">
            <v>21912</v>
          </cell>
          <cell r="T143">
            <v>22020</v>
          </cell>
          <cell r="U143">
            <v>22132</v>
          </cell>
          <cell r="V143">
            <v>22189</v>
          </cell>
          <cell r="W143">
            <v>22105</v>
          </cell>
          <cell r="X143">
            <v>22132</v>
          </cell>
          <cell r="Y143">
            <v>22063</v>
          </cell>
          <cell r="Z143">
            <v>22013</v>
          </cell>
          <cell r="AA143">
            <v>21844</v>
          </cell>
          <cell r="AB143">
            <v>21926</v>
          </cell>
          <cell r="AC143">
            <v>22093</v>
          </cell>
          <cell r="AD143">
            <v>22293</v>
          </cell>
          <cell r="AE143">
            <v>22668</v>
          </cell>
          <cell r="AF143">
            <v>22891</v>
          </cell>
          <cell r="AG143">
            <v>22921</v>
          </cell>
          <cell r="AH143">
            <v>22801</v>
          </cell>
          <cell r="AI143">
            <v>22521</v>
          </cell>
          <cell r="AJ143">
            <v>22509</v>
          </cell>
          <cell r="AK143">
            <v>22689</v>
          </cell>
          <cell r="AL143">
            <v>22752</v>
          </cell>
          <cell r="AM143">
            <v>22822</v>
          </cell>
          <cell r="AN143">
            <v>23087</v>
          </cell>
          <cell r="AO143">
            <v>23424</v>
          </cell>
          <cell r="AP143">
            <v>23831</v>
          </cell>
          <cell r="AQ143">
            <v>24151</v>
          </cell>
        </row>
        <row r="144">
          <cell r="C144">
            <v>0.0006579447057703744</v>
          </cell>
          <cell r="D144">
            <v>0.001769240951840781</v>
          </cell>
          <cell r="E144">
            <v>0.009700274589206111</v>
          </cell>
          <cell r="F144">
            <v>0.010597377715845025</v>
          </cell>
          <cell r="G144">
            <v>0.0037048971664545866</v>
          </cell>
          <cell r="H144">
            <v>0.007760353287645712</v>
          </cell>
          <cell r="I144">
            <v>0.0027361134966601393</v>
          </cell>
          <cell r="J144">
            <v>-0.003029713029009894</v>
          </cell>
          <cell r="K144">
            <v>0.015154012857540177</v>
          </cell>
          <cell r="L144">
            <v>0.014547799276874187</v>
          </cell>
          <cell r="M144">
            <v>0.004503124240282682</v>
          </cell>
          <cell r="N144">
            <v>0.005894436230419985</v>
          </cell>
          <cell r="O144">
            <v>0.013728269396120738</v>
          </cell>
          <cell r="P144">
            <v>0.008680850560748353</v>
          </cell>
          <cell r="Q144">
            <v>-0.008773606334861664</v>
          </cell>
          <cell r="R144">
            <v>0.007853685383183978</v>
          </cell>
          <cell r="S144">
            <v>0.008294619423177664</v>
          </cell>
          <cell r="T144">
            <v>0.00491669933375691</v>
          </cell>
          <cell r="U144">
            <v>0.005073393741329487</v>
          </cell>
          <cell r="V144">
            <v>0.0025721455484162903</v>
          </cell>
          <cell r="W144">
            <v>-0.0037928433060729267</v>
          </cell>
          <cell r="X144">
            <v>0.0012206977576567927</v>
          </cell>
          <cell r="Y144">
            <v>-0.003122527709628792</v>
          </cell>
          <cell r="Z144">
            <v>-0.0022688093950403625</v>
          </cell>
          <cell r="AA144">
            <v>-0.007706903641286955</v>
          </cell>
          <cell r="AB144">
            <v>0.00374686296244105</v>
          </cell>
          <cell r="AC144">
            <v>0.007587669016542962</v>
          </cell>
          <cell r="AD144">
            <v>0.009011911574550864</v>
          </cell>
          <cell r="AE144">
            <v>0.01668151046393091</v>
          </cell>
          <cell r="AF144">
            <v>0.00978958190249514</v>
          </cell>
          <cell r="AG144">
            <v>0.0013097007023614767</v>
          </cell>
          <cell r="AH144">
            <v>-0.005249126264517634</v>
          </cell>
          <cell r="AI144">
            <v>-0.012356187388736586</v>
          </cell>
          <cell r="AJ144">
            <v>-0.0005329780272735656</v>
          </cell>
          <cell r="AK144">
            <v>0.007964996310300775</v>
          </cell>
          <cell r="AL144">
            <v>0.002772828078828311</v>
          </cell>
          <cell r="AM144">
            <v>0.003071929391657488</v>
          </cell>
          <cell r="AN144">
            <v>0.011544705537699346</v>
          </cell>
          <cell r="AO144">
            <v>0.014491449228713791</v>
          </cell>
          <cell r="AP144">
            <v>0.01722611636232588</v>
          </cell>
          <cell r="AQ144">
            <v>0.013338532967567438</v>
          </cell>
        </row>
        <row r="145">
          <cell r="C145">
            <v>0.0006581611988658587</v>
          </cell>
          <cell r="D145">
            <v>0.0017708069820390193</v>
          </cell>
          <cell r="E145">
            <v>0.009747474747474838</v>
          </cell>
          <cell r="F145">
            <v>0.010653728805081863</v>
          </cell>
          <cell r="G145">
            <v>0.0037117687815499956</v>
          </cell>
          <cell r="H145">
            <v>0.007790542872639472</v>
          </cell>
          <cell r="I145">
            <v>0.002739860071432121</v>
          </cell>
          <cell r="J145">
            <v>-0.0030251280800195346</v>
          </cell>
          <cell r="K145">
            <v>0.015269417119365691</v>
          </cell>
          <cell r="L145">
            <v>0.01465413352615097</v>
          </cell>
          <cell r="M145">
            <v>0.004513278540548171</v>
          </cell>
          <cell r="N145">
            <v>0.005911842603102624</v>
          </cell>
          <cell r="O145">
            <v>0.013822934787719232</v>
          </cell>
          <cell r="P145">
            <v>0.008718638408384827</v>
          </cell>
          <cell r="Q145">
            <v>-0.008735230564111962</v>
          </cell>
          <cell r="R145">
            <v>0.007884606465377253</v>
          </cell>
          <cell r="S145">
            <v>0.008329115089043215</v>
          </cell>
          <cell r="T145">
            <v>0.004928806133625452</v>
          </cell>
          <cell r="U145">
            <v>0.005086285195277096</v>
          </cell>
          <cell r="V145">
            <v>0.002575456352792438</v>
          </cell>
          <cell r="W145">
            <v>-0.0037856595610437083</v>
          </cell>
          <cell r="X145">
            <v>0.001221443112418008</v>
          </cell>
          <cell r="Y145">
            <v>-0.0031176576902223196</v>
          </cell>
          <cell r="Z145">
            <v>-0.0022662375923492295</v>
          </cell>
          <cell r="AA145">
            <v>-0.007677281606323527</v>
          </cell>
          <cell r="AB145">
            <v>0.0037538912287127246</v>
          </cell>
          <cell r="AC145">
            <v>0.007616528322539562</v>
          </cell>
          <cell r="AD145">
            <v>0.00905264110804338</v>
          </cell>
          <cell r="AE145">
            <v>0.016821423765307486</v>
          </cell>
          <cell r="AF145">
            <v>0.00983765660843483</v>
          </cell>
          <cell r="AG145">
            <v>0.0013105587348740677</v>
          </cell>
          <cell r="AH145">
            <v>-0.0052353736747959845</v>
          </cell>
          <cell r="AI145">
            <v>-0.012280163150738987</v>
          </cell>
          <cell r="AJ145">
            <v>-0.0005328360197148774</v>
          </cell>
          <cell r="AK145">
            <v>0.007996801279488208</v>
          </cell>
          <cell r="AL145">
            <v>0.002776675922253169</v>
          </cell>
          <cell r="AM145">
            <v>0.0030766526019689877</v>
          </cell>
          <cell r="AN145">
            <v>0.011611602839365576</v>
          </cell>
          <cell r="AO145">
            <v>0.014596959327760173</v>
          </cell>
          <cell r="AP145">
            <v>0.0173753415300546</v>
          </cell>
          <cell r="AQ145">
            <v>0.013427888044983405</v>
          </cell>
        </row>
        <row r="146">
          <cell r="B146">
            <v>0.6166548975967684</v>
          </cell>
          <cell r="C146">
            <v>0.6296360008514951</v>
          </cell>
          <cell r="D146">
            <v>0.6278600957461901</v>
          </cell>
          <cell r="E146">
            <v>0.6293091589323064</v>
          </cell>
          <cell r="F146">
            <v>0.6264498096482166</v>
          </cell>
          <cell r="G146">
            <v>0.6203779139293617</v>
          </cell>
          <cell r="H146">
            <v>0.6119179140810331</v>
          </cell>
          <cell r="I146">
            <v>0.6077613080878734</v>
          </cell>
          <cell r="J146">
            <v>0.6252315410275721</v>
          </cell>
          <cell r="K146">
            <v>0.6153372343701878</v>
          </cell>
          <cell r="L146">
            <v>0.6179720115093525</v>
          </cell>
          <cell r="M146">
            <v>0.6198995598973869</v>
          </cell>
          <cell r="N146">
            <v>0.6143242157235177</v>
          </cell>
          <cell r="O146">
            <v>0.6120596566877688</v>
          </cell>
          <cell r="P146">
            <v>0.6309113370597432</v>
          </cell>
          <cell r="Q146">
            <v>0.6590211959821409</v>
          </cell>
          <cell r="R146">
            <v>0.6579867329430289</v>
          </cell>
          <cell r="S146">
            <v>0.6601074389352982</v>
          </cell>
          <cell r="T146">
            <v>0.6550243923946668</v>
          </cell>
          <cell r="U146">
            <v>0.649446761943604</v>
          </cell>
          <cell r="V146">
            <v>0.6594239130403124</v>
          </cell>
          <cell r="W146">
            <v>0.6634243899841276</v>
          </cell>
          <cell r="X146">
            <v>0.6622775820143313</v>
          </cell>
          <cell r="Y146">
            <v>0.662196011588667</v>
          </cell>
          <cell r="Z146">
            <v>0.6544321844402406</v>
          </cell>
          <cell r="AA146">
            <v>0.6489983910081498</v>
          </cell>
          <cell r="AB146">
            <v>0.6319209811965255</v>
          </cell>
          <cell r="AC146">
            <v>0.6255165914974342</v>
          </cell>
          <cell r="AD146">
            <v>0.611235300285548</v>
          </cell>
          <cell r="AE146">
            <v>0.6009154431366294</v>
          </cell>
          <cell r="AF146">
            <v>0.6032395629650867</v>
          </cell>
          <cell r="AG146">
            <v>0.6055313482646456</v>
          </cell>
          <cell r="AH146">
            <v>0.605262112897335</v>
          </cell>
          <cell r="AI146">
            <v>0.6041826385879576</v>
          </cell>
          <cell r="AJ146">
            <v>0.5908087707146574</v>
          </cell>
          <cell r="AK146">
            <v>0.5889732595112015</v>
          </cell>
          <cell r="AL146">
            <v>0.5881345392961842</v>
          </cell>
          <cell r="AM146">
            <v>0.5820503926691585</v>
          </cell>
          <cell r="AN146">
            <v>0.5787942285464719</v>
          </cell>
          <cell r="AO146">
            <v>0.5799545987736802</v>
          </cell>
          <cell r="AP146">
            <v>0.5755276170245376</v>
          </cell>
          <cell r="AQ146">
            <v>0.5710882541877597</v>
          </cell>
        </row>
        <row r="147">
          <cell r="B147">
            <v>7346</v>
          </cell>
          <cell r="C147">
            <v>7629.5</v>
          </cell>
          <cell r="D147">
            <v>7940.9</v>
          </cell>
          <cell r="E147">
            <v>8287.7</v>
          </cell>
          <cell r="F147">
            <v>8683.2</v>
          </cell>
          <cell r="G147">
            <v>9108.7</v>
          </cell>
          <cell r="H147">
            <v>9567.3</v>
          </cell>
          <cell r="I147">
            <v>10055.1</v>
          </cell>
          <cell r="J147">
            <v>10575.5</v>
          </cell>
          <cell r="K147">
            <v>11152.1</v>
          </cell>
          <cell r="L147">
            <v>11745.7</v>
          </cell>
          <cell r="M147">
            <v>12377.5</v>
          </cell>
          <cell r="N147">
            <v>13035.8</v>
          </cell>
          <cell r="O147">
            <v>13751.8</v>
          </cell>
          <cell r="P147">
            <v>14452.1</v>
          </cell>
          <cell r="Q147">
            <v>15053.9</v>
          </cell>
          <cell r="R147">
            <v>15663.1</v>
          </cell>
          <cell r="S147">
            <v>16226.1</v>
          </cell>
          <cell r="T147">
            <v>16787.2</v>
          </cell>
          <cell r="U147">
            <v>17355.2</v>
          </cell>
          <cell r="V147">
            <v>17935.4</v>
          </cell>
          <cell r="W147">
            <v>18475.6</v>
          </cell>
          <cell r="X147">
            <v>18991.7</v>
          </cell>
          <cell r="Y147">
            <v>19433</v>
          </cell>
          <cell r="Z147">
            <v>19842.8</v>
          </cell>
          <cell r="AA147">
            <v>20272.5</v>
          </cell>
          <cell r="AB147">
            <v>20733.1</v>
          </cell>
          <cell r="AC147">
            <v>21236.1</v>
          </cell>
          <cell r="AD147">
            <v>21823.9</v>
          </cell>
          <cell r="AE147">
            <v>22479.9</v>
          </cell>
          <cell r="AF147">
            <v>23148.6</v>
          </cell>
          <cell r="AG147">
            <v>23764.4</v>
          </cell>
          <cell r="AH147">
            <v>24332.4</v>
          </cell>
          <cell r="AI147">
            <v>24787.2</v>
          </cell>
          <cell r="AJ147">
            <v>25241</v>
          </cell>
          <cell r="AK147">
            <v>25710.7</v>
          </cell>
          <cell r="AL147">
            <v>26166.8</v>
          </cell>
          <cell r="AM147">
            <v>26604.5</v>
          </cell>
          <cell r="AN147">
            <v>27085.3</v>
          </cell>
          <cell r="AO147">
            <v>27656.4</v>
          </cell>
          <cell r="AP147">
            <v>28304.1</v>
          </cell>
          <cell r="AQ147">
            <v>29017.2</v>
          </cell>
        </row>
        <row r="148">
          <cell r="C148">
            <v>0.03786636495217777</v>
          </cell>
          <cell r="D148">
            <v>0.040004306611695566</v>
          </cell>
          <cell r="E148">
            <v>0.04274586898945764</v>
          </cell>
          <cell r="F148">
            <v>0.046617636376197015</v>
          </cell>
          <cell r="G148">
            <v>0.04783987643289454</v>
          </cell>
          <cell r="H148">
            <v>0.0491210332368984</v>
          </cell>
          <cell r="I148">
            <v>0.04972893447921031</v>
          </cell>
          <cell r="J148">
            <v>0.05046003666248554</v>
          </cell>
          <cell r="K148">
            <v>0.053087815840907264</v>
          </cell>
          <cell r="L148">
            <v>0.051859395185192086</v>
          </cell>
          <cell r="M148">
            <v>0.05239309208884939</v>
          </cell>
          <cell r="N148">
            <v>0.05181911047469478</v>
          </cell>
          <cell r="O148">
            <v>0.05347030590750628</v>
          </cell>
          <cell r="P148">
            <v>0.04967000808332692</v>
          </cell>
          <cell r="Q148">
            <v>0.04079736111855127</v>
          </cell>
          <cell r="R148">
            <v>0.03967053371158578</v>
          </cell>
          <cell r="S148">
            <v>0.035313429353130824</v>
          </cell>
          <cell r="T148">
            <v>0.033995634348125935</v>
          </cell>
          <cell r="U148">
            <v>0.03327548205345329</v>
          </cell>
          <cell r="V148">
            <v>0.03288424019169369</v>
          </cell>
          <cell r="W148">
            <v>0.02967452913076186</v>
          </cell>
          <cell r="X148">
            <v>0.02755109899159649</v>
          </cell>
          <cell r="Y148">
            <v>0.02297061026469827</v>
          </cell>
          <cell r="Z148">
            <v>0.02086856904865339</v>
          </cell>
          <cell r="AA148">
            <v>0.02142406690535562</v>
          </cell>
          <cell r="AB148">
            <v>0.02246616915782906</v>
          </cell>
          <cell r="AC148">
            <v>0.02397110670067612</v>
          </cell>
          <cell r="AD148">
            <v>0.02730313584403614</v>
          </cell>
          <cell r="AE148">
            <v>0.029615877077902815</v>
          </cell>
          <cell r="AF148">
            <v>0.029312726924539855</v>
          </cell>
          <cell r="AG148">
            <v>0.026254358993409936</v>
          </cell>
          <cell r="AH148">
            <v>0.0236201330453119</v>
          </cell>
          <cell r="AI148">
            <v>0.018518595317959873</v>
          </cell>
          <cell r="AJ148">
            <v>0.018142265641280395</v>
          </cell>
          <cell r="AK148">
            <v>0.01843759112765035</v>
          </cell>
          <cell r="AL148">
            <v>0.017584183981499774</v>
          </cell>
          <cell r="AM148">
            <v>0.01658894276318535</v>
          </cell>
          <cell r="AN148">
            <v>0.01791077087812583</v>
          </cell>
          <cell r="AO148">
            <v>0.020866020632325146</v>
          </cell>
          <cell r="AP148">
            <v>0.02314950455841071</v>
          </cell>
          <cell r="AQ148">
            <v>0.024882087137695574</v>
          </cell>
        </row>
        <row r="149">
          <cell r="C149">
            <v>0.03859243125510492</v>
          </cell>
          <cell r="D149">
            <v>0.040815256569893155</v>
          </cell>
          <cell r="E149">
            <v>0.04367263156569168</v>
          </cell>
          <cell r="F149">
            <v>0.04772132195904777</v>
          </cell>
          <cell r="G149">
            <v>0.049002671826055</v>
          </cell>
          <cell r="H149">
            <v>0.05034747000120743</v>
          </cell>
          <cell r="I149">
            <v>0.05098617164717334</v>
          </cell>
          <cell r="J149">
            <v>0.05175483088184096</v>
          </cell>
          <cell r="K149">
            <v>0.05452224481112</v>
          </cell>
          <cell r="L149">
            <v>0.05322764322414608</v>
          </cell>
          <cell r="M149">
            <v>0.05378989757953967</v>
          </cell>
          <cell r="N149">
            <v>0.05318521510805896</v>
          </cell>
          <cell r="O149">
            <v>0.05492566624219464</v>
          </cell>
          <cell r="P149">
            <v>0.05092424264459927</v>
          </cell>
          <cell r="Q149">
            <v>0.041641007189266555</v>
          </cell>
          <cell r="R149">
            <v>0.04046791861245258</v>
          </cell>
          <cell r="S149">
            <v>0.0359443532889403</v>
          </cell>
          <cell r="T149">
            <v>0.03458009010174967</v>
          </cell>
          <cell r="U149">
            <v>0.03383530308806715</v>
          </cell>
          <cell r="V149">
            <v>0.033430902553701625</v>
          </cell>
          <cell r="W149">
            <v>0.030119205593407194</v>
          </cell>
          <cell r="X149">
            <v>0.02793414016324247</v>
          </cell>
          <cell r="Y149">
            <v>0.02323646645639932</v>
          </cell>
          <cell r="Z149">
            <v>0.02108784027170274</v>
          </cell>
          <cell r="AA149">
            <v>0.021655209950208754</v>
          </cell>
          <cell r="AB149">
            <v>0.022720434085583774</v>
          </cell>
          <cell r="AC149">
            <v>0.024260723191418476</v>
          </cell>
          <cell r="AD149">
            <v>0.02767928197738767</v>
          </cell>
          <cell r="AE149">
            <v>0.03005878875911261</v>
          </cell>
          <cell r="AF149">
            <v>0.02974657360575428</v>
          </cell>
          <cell r="AG149">
            <v>0.026602040728165077</v>
          </cell>
          <cell r="AH149">
            <v>0.023901297739475913</v>
          </cell>
          <cell r="AI149">
            <v>0.0186911278788775</v>
          </cell>
          <cell r="AJ149">
            <v>0.018307836302607683</v>
          </cell>
          <cell r="AK149">
            <v>0.018608612970959948</v>
          </cell>
          <cell r="AL149">
            <v>0.01773969592426483</v>
          </cell>
          <cell r="AM149">
            <v>0.016727303300365426</v>
          </cell>
          <cell r="AN149">
            <v>0.01807213065458857</v>
          </cell>
          <cell r="AO149">
            <v>0.021085238118093708</v>
          </cell>
          <cell r="AP149">
            <v>0.0234195339957477</v>
          </cell>
          <cell r="AQ149">
            <v>0.025194229811228874</v>
          </cell>
        </row>
        <row r="150">
          <cell r="C150">
            <v>0.039149193227631614</v>
          </cell>
          <cell r="D150">
            <v>0.04860096465212867</v>
          </cell>
          <cell r="E150">
            <v>0.030119535122838145</v>
          </cell>
          <cell r="F150">
            <v>0.03911349617284252</v>
          </cell>
          <cell r="G150">
            <v>0.02619572094540986</v>
          </cell>
          <cell r="H150">
            <v>0.027030911134446178</v>
          </cell>
          <cell r="I150">
            <v>0.024639268713901458</v>
          </cell>
          <cell r="J150">
            <v>0.024690446822769385</v>
          </cell>
          <cell r="K150">
            <v>0.03781997923098594</v>
          </cell>
          <cell r="L150">
            <v>0.02693632685736822</v>
          </cell>
          <cell r="M150">
            <v>0.02400824944401428</v>
          </cell>
          <cell r="N150">
            <v>0.01976430636161903</v>
          </cell>
          <cell r="O150">
            <v>0.0238112839497492</v>
          </cell>
          <cell r="P150">
            <v>0.006828639335487148</v>
          </cell>
          <cell r="Q150">
            <v>-0.010928652744851013</v>
          </cell>
          <cell r="R150">
            <v>0.022841591501462373</v>
          </cell>
          <cell r="S150">
            <v>0.01417273212712515</v>
          </cell>
          <cell r="T150">
            <v>0.018021092419763487</v>
          </cell>
          <cell r="U150">
            <v>0.01920470147588431</v>
          </cell>
          <cell r="V150">
            <v>0.004836219557821739</v>
          </cell>
          <cell r="W150">
            <v>0.007108014271646987</v>
          </cell>
          <cell r="X150">
            <v>0.014238801675609118</v>
          </cell>
          <cell r="Y150">
            <v>0.00117462093310978</v>
          </cell>
          <cell r="Z150">
            <v>0.006334621101059694</v>
          </cell>
          <cell r="AA150">
            <v>0.014266682986725636</v>
          </cell>
          <cell r="AB150">
            <v>0.01286946496581013</v>
          </cell>
          <cell r="AC150">
            <v>0.004780554454018305</v>
          </cell>
          <cell r="AD150">
            <v>0.02832026917836631</v>
          </cell>
          <cell r="AE150">
            <v>0.0189913847119308</v>
          </cell>
          <cell r="AF150">
            <v>0.009451724590600511</v>
          </cell>
          <cell r="AG150">
            <v>-0.0012444961074962024</v>
          </cell>
          <cell r="AH150">
            <v>0.008662085254797168</v>
          </cell>
          <cell r="AI150">
            <v>-0.00877971367965051</v>
          </cell>
          <cell r="AJ150">
            <v>0.013347966354523337</v>
          </cell>
          <cell r="AK150">
            <v>0.004287522860343469</v>
          </cell>
          <cell r="AL150">
            <v>0.0020953544935416943</v>
          </cell>
          <cell r="AM150">
            <v>0.010773764896255873</v>
          </cell>
          <cell r="AN150">
            <v>0.016914760952868396</v>
          </cell>
          <cell r="AO150">
            <v>0.010415432577588096</v>
          </cell>
          <cell r="AP150">
            <v>0.016716962521567045</v>
          </cell>
          <cell r="AQ150">
            <v>0.013661972415321483</v>
          </cell>
        </row>
        <row r="151">
          <cell r="C151">
            <v>0.04034196900306669</v>
          </cell>
          <cell r="D151">
            <v>0.05043037392033088</v>
          </cell>
          <cell r="E151">
            <v>0.031125744379012103</v>
          </cell>
          <cell r="F151">
            <v>0.04070357764004227</v>
          </cell>
          <cell r="G151">
            <v>0.026855515523216755</v>
          </cell>
          <cell r="H151">
            <v>0.02785115031933504</v>
          </cell>
          <cell r="I151">
            <v>0.025209236511845735</v>
          </cell>
          <cell r="J151">
            <v>0.02508428777044555</v>
          </cell>
          <cell r="K151">
            <v>0.03953204598635178</v>
          </cell>
          <cell r="L151">
            <v>0.02793054712849983</v>
          </cell>
          <cell r="M151">
            <v>0.02457933523103339</v>
          </cell>
          <cell r="N151">
            <v>0.020180997523265038</v>
          </cell>
          <cell r="O151">
            <v>0.024616060752048825</v>
          </cell>
          <cell r="P151">
            <v>0.006816052342043502</v>
          </cell>
          <cell r="Q151">
            <v>-0.01123769336622377</v>
          </cell>
          <cell r="R151">
            <v>0.023424959894827412</v>
          </cell>
          <cell r="S151">
            <v>0.014441729483614647</v>
          </cell>
          <cell r="T151">
            <v>0.018361049422353788</v>
          </cell>
          <cell r="U151">
            <v>0.019590389499531416</v>
          </cell>
          <cell r="V151">
            <v>0.004806000400228444</v>
          </cell>
          <cell r="W151">
            <v>0.00706038004664118</v>
          </cell>
          <cell r="X151">
            <v>0.014407874701808905</v>
          </cell>
          <cell r="Y151">
            <v>0.0011052169251398996</v>
          </cell>
          <cell r="Z151">
            <v>0.006330196298434688</v>
          </cell>
          <cell r="AA151">
            <v>0.014307982902930285</v>
          </cell>
          <cell r="AB151">
            <v>0.013049889679292647</v>
          </cell>
          <cell r="AC151">
            <v>0.004826297353336085</v>
          </cell>
          <cell r="AD151">
            <v>0.02915153354681923</v>
          </cell>
          <cell r="AE151">
            <v>0.01957575527757724</v>
          </cell>
          <cell r="AF151">
            <v>0.009618046595999635</v>
          </cell>
          <cell r="AG151">
            <v>-0.001332947443161786</v>
          </cell>
          <cell r="AH151">
            <v>0.008652967772817804</v>
          </cell>
          <cell r="AI151">
            <v>-0.008854315683376916</v>
          </cell>
          <cell r="AJ151">
            <v>0.01349080548958181</v>
          </cell>
          <cell r="AK151">
            <v>0.004336323368475026</v>
          </cell>
          <cell r="AL151">
            <v>0.0020894156320740345</v>
          </cell>
          <cell r="AM151">
            <v>0.010904458889481402</v>
          </cell>
          <cell r="AN151">
            <v>0.017298025627293913</v>
          </cell>
          <cell r="AO151">
            <v>0.010646134741296179</v>
          </cell>
          <cell r="AP151">
            <v>0.017189180373016647</v>
          </cell>
          <cell r="AQ151">
            <v>0.013992996105038182</v>
          </cell>
        </row>
        <row r="156">
          <cell r="B156">
            <v>0.010826693227091634</v>
          </cell>
          <cell r="C156">
            <v>0.011637248694000317</v>
          </cell>
          <cell r="D156">
            <v>0.01227618467344091</v>
          </cell>
          <cell r="E156">
            <v>0.012869741668617811</v>
          </cell>
          <cell r="F156">
            <v>0.01312239961296565</v>
          </cell>
          <cell r="G156">
            <v>0.013436444580902672</v>
          </cell>
          <cell r="H156">
            <v>0.014130124335954607</v>
          </cell>
          <cell r="I156">
            <v>0.015035632596737302</v>
          </cell>
          <cell r="J156">
            <v>0.015919678413103915</v>
          </cell>
          <cell r="K156">
            <v>0.01679554708804961</v>
          </cell>
          <cell r="L156">
            <v>0.017593177511054957</v>
          </cell>
          <cell r="M156">
            <v>0.01784254618756126</v>
          </cell>
          <cell r="N156">
            <v>0.01826189294054909</v>
          </cell>
          <cell r="O156">
            <v>0.01932384796624719</v>
          </cell>
          <cell r="P156">
            <v>0.020099435684346138</v>
          </cell>
          <cell r="Q156">
            <v>0.01955051315813207</v>
          </cell>
          <cell r="R156">
            <v>0.020716824006604687</v>
          </cell>
          <cell r="S156">
            <v>0.021225985166651775</v>
          </cell>
          <cell r="T156">
            <v>0.021939275220372183</v>
          </cell>
          <cell r="U156">
            <v>0.02311516744202564</v>
          </cell>
          <cell r="V156">
            <v>0.02388276570861537</v>
          </cell>
          <cell r="W156">
            <v>0.023967293193161304</v>
          </cell>
          <cell r="X156">
            <v>0.024059139784946237</v>
          </cell>
          <cell r="Y156">
            <v>0.02434764160950428</v>
          </cell>
          <cell r="Z156">
            <v>0.025013698145889673</v>
          </cell>
          <cell r="AA156">
            <v>0.025750534518403336</v>
          </cell>
          <cell r="AB156">
            <v>0.026399392183193156</v>
          </cell>
          <cell r="AC156">
            <v>0.027184551782622524</v>
          </cell>
          <cell r="AD156">
            <v>0.028245245368980557</v>
          </cell>
          <cell r="AE156">
            <v>0.02903373800112931</v>
          </cell>
          <cell r="AF156">
            <v>0.029582679525379504</v>
          </cell>
          <cell r="AG156">
            <v>0.029976564289616044</v>
          </cell>
          <cell r="AH156">
            <v>0.03014809342901365</v>
          </cell>
          <cell r="AI156">
            <v>0.02978454849850113</v>
          </cell>
          <cell r="AJ156">
            <v>0.030360514721309184</v>
          </cell>
          <cell r="AK156">
            <v>0.031196327585003143</v>
          </cell>
          <cell r="AL156">
            <v>0.031484482548312334</v>
          </cell>
          <cell r="AM156">
            <v>0.03199193071545337</v>
          </cell>
          <cell r="AN156">
            <v>0.032436656652136915</v>
          </cell>
          <cell r="AO156">
            <v>0.03284953787997018</v>
          </cell>
          <cell r="AP156">
            <v>0.03368348187245825</v>
          </cell>
          <cell r="AQ156">
            <v>0.034518134715025905</v>
          </cell>
        </row>
        <row r="157">
          <cell r="B157">
            <v>0.027187234255414937</v>
          </cell>
          <cell r="C157">
            <v>0.029591060998894768</v>
          </cell>
          <cell r="D157">
            <v>0.03250496828568324</v>
          </cell>
          <cell r="E157">
            <v>0.035113725982334434</v>
          </cell>
          <cell r="F157">
            <v>0.036361196479317286</v>
          </cell>
          <cell r="G157">
            <v>0.03929495000662121</v>
          </cell>
          <cell r="H157">
            <v>0.041912712151092275</v>
          </cell>
          <cell r="I157">
            <v>0.043880487145682434</v>
          </cell>
          <cell r="J157">
            <v>0.04696994307141283</v>
          </cell>
          <cell r="K157">
            <v>0.04963281512722927</v>
          </cell>
          <cell r="L157">
            <v>0.05276152898563845</v>
          </cell>
          <cell r="M157">
            <v>0.05522048617633111</v>
          </cell>
          <cell r="N157">
            <v>0.05771426682753876</v>
          </cell>
          <cell r="O157">
            <v>0.06069616317571978</v>
          </cell>
          <cell r="P157">
            <v>0.06331091564903678</v>
          </cell>
          <cell r="Q157">
            <v>0.06235581763267655</v>
          </cell>
          <cell r="R157">
            <v>0.06547287261376723</v>
          </cell>
          <cell r="S157">
            <v>0.06793904489297031</v>
          </cell>
          <cell r="T157">
            <v>0.07048380895123257</v>
          </cell>
          <cell r="U157">
            <v>0.07361758175898915</v>
          </cell>
          <cell r="V157">
            <v>0.07469841648837142</v>
          </cell>
          <cell r="W157">
            <v>0.07535071818640719</v>
          </cell>
          <cell r="X157">
            <v>0.07558321139330981</v>
          </cell>
          <cell r="Y157">
            <v>0.07653037012599577</v>
          </cell>
          <cell r="Z157">
            <v>0.07903387332506273</v>
          </cell>
          <cell r="AA157">
            <v>0.08124317531082945</v>
          </cell>
          <cell r="AB157">
            <v>0.08286931290089021</v>
          </cell>
          <cell r="AC157">
            <v>0.08521886663928673</v>
          </cell>
          <cell r="AD157">
            <v>0.08782826317925177</v>
          </cell>
          <cell r="AE157">
            <v>0.09020245737060249</v>
          </cell>
          <cell r="AF157">
            <v>0.0904329686326161</v>
          </cell>
          <cell r="AG157">
            <v>0.08994507113603388</v>
          </cell>
          <cell r="AH157">
            <v>0.09125844168300591</v>
          </cell>
          <cell r="AI157">
            <v>0.09301170397517852</v>
          </cell>
          <cell r="AJ157">
            <v>0.09676919553063511</v>
          </cell>
          <cell r="AK157">
            <v>0.09960452665284356</v>
          </cell>
          <cell r="AL157">
            <v>0.10061085443535912</v>
          </cell>
          <cell r="AM157">
            <v>0.10238281508710972</v>
          </cell>
          <cell r="AN157">
            <v>0.103857824184728</v>
          </cell>
          <cell r="AO157">
            <v>0.10422138575340441</v>
          </cell>
        </row>
        <row r="158">
          <cell r="B158">
            <v>1</v>
          </cell>
          <cell r="C158">
            <v>0.9921248568155785</v>
          </cell>
          <cell r="D158">
            <v>0.9695017182130585</v>
          </cell>
          <cell r="E158">
            <v>0.9627243222604047</v>
          </cell>
          <cell r="F158">
            <v>0.9600515463917526</v>
          </cell>
          <cell r="G158">
            <v>0.9331806032836961</v>
          </cell>
          <cell r="H158">
            <v>0.9422012218403971</v>
          </cell>
          <cell r="I158">
            <v>0.9532741504390989</v>
          </cell>
          <cell r="J158">
            <v>0.9505059182894234</v>
          </cell>
          <cell r="K158">
            <v>0.950028636884307</v>
          </cell>
          <cell r="L158">
            <v>0.9396716303932799</v>
          </cell>
          <cell r="M158">
            <v>0.9158075601374571</v>
          </cell>
          <cell r="N158">
            <v>0.9069778541428027</v>
          </cell>
          <cell r="O158">
            <v>0.8994368079419628</v>
          </cell>
          <cell r="P158">
            <v>0.8851660939289807</v>
          </cell>
          <cell r="Q158">
            <v>0.8784364261168387</v>
          </cell>
          <cell r="R158">
            <v>0.8773864070255825</v>
          </cell>
          <cell r="S158">
            <v>0.8613020236731579</v>
          </cell>
          <cell r="T158">
            <v>0.8565292096219934</v>
          </cell>
          <cell r="U158">
            <v>0.8535223367697597</v>
          </cell>
          <cell r="V158">
            <v>0.8542382588774345</v>
          </cell>
          <cell r="W158">
            <v>0.850945017182131</v>
          </cell>
          <cell r="X158">
            <v>0.8475563192058041</v>
          </cell>
          <cell r="Y158">
            <v>0.8419721267659415</v>
          </cell>
          <cell r="Z158">
            <v>0.8344788087056132</v>
          </cell>
          <cell r="AA158">
            <v>0.8285605192821691</v>
          </cell>
          <cell r="AB158">
            <v>0.8264768826759854</v>
          </cell>
          <cell r="AC158">
            <v>0.8243932460698018</v>
          </cell>
          <cell r="AD158">
            <v>0.823908679417201</v>
          </cell>
          <cell r="AE158">
            <v>0.8196444928743137</v>
          </cell>
          <cell r="AF158">
            <v>0.8206136261795155</v>
          </cell>
          <cell r="AG158">
            <v>0.8211951061626366</v>
          </cell>
          <cell r="AH158">
            <v>0.8194991228785337</v>
          </cell>
          <cell r="AI158">
            <v>0.81736702960709</v>
          </cell>
          <cell r="AJ158">
            <v>0.815041109674606</v>
          </cell>
          <cell r="AK158">
            <v>0.8158943115280086</v>
          </cell>
          <cell r="AL158">
            <v>0.813439367771934</v>
          </cell>
          <cell r="AM158">
            <v>0.8127678627378048</v>
          </cell>
          <cell r="AN158">
            <v>0.8086421375462424</v>
          </cell>
          <cell r="AO158">
            <v>0.8094719093777487</v>
          </cell>
        </row>
        <row r="159">
          <cell r="B159">
            <v>0.9305064233848446</v>
          </cell>
          <cell r="C159">
            <v>0.9335445987510486</v>
          </cell>
          <cell r="D159">
            <v>0.9347292963591776</v>
          </cell>
          <cell r="E159">
            <v>0.9410176030865686</v>
          </cell>
          <cell r="F159">
            <v>0.9368669817690749</v>
          </cell>
          <cell r="G159">
            <v>0.933512588609142</v>
          </cell>
          <cell r="H159">
            <v>0.930988357691355</v>
          </cell>
          <cell r="I159">
            <v>0.935225260672831</v>
          </cell>
          <cell r="J159">
            <v>0.9317267105133994</v>
          </cell>
          <cell r="K159">
            <v>0.9449013972847091</v>
          </cell>
          <cell r="L159">
            <v>0.9431139203002321</v>
          </cell>
          <cell r="M159">
            <v>0.9441282723808582</v>
          </cell>
          <cell r="N159">
            <v>0.9460928539370668</v>
          </cell>
          <cell r="O159">
            <v>0.9595009406871967</v>
          </cell>
          <cell r="P159">
            <v>0.9683045118306961</v>
          </cell>
          <cell r="Q159">
            <v>0.9594181818181818</v>
          </cell>
          <cell r="R159">
            <v>0.9610675339582935</v>
          </cell>
          <cell r="S159">
            <v>0.9568640392230813</v>
          </cell>
          <cell r="T159">
            <v>0.958570153600451</v>
          </cell>
          <cell r="U159">
            <v>0.9585897376578911</v>
          </cell>
          <cell r="V159">
            <v>0.9660187514292248</v>
          </cell>
          <cell r="W159">
            <v>0.9605239221393488</v>
          </cell>
          <cell r="X159">
            <v>0.962560058018312</v>
          </cell>
          <cell r="Y159">
            <v>0.9712792547148376</v>
          </cell>
          <cell r="Z159">
            <v>0.9678408732127554</v>
          </cell>
          <cell r="AA159">
            <v>0.9683320660195912</v>
          </cell>
          <cell r="AB159">
            <v>0.9630496203425746</v>
          </cell>
          <cell r="AC159">
            <v>0.9601508044364561</v>
          </cell>
          <cell r="AD159">
            <v>0.9573804573804574</v>
          </cell>
          <cell r="AE159">
            <v>0.9637119473433507</v>
          </cell>
          <cell r="AF159">
            <v>0.970761238246533</v>
          </cell>
          <cell r="AG159">
            <v>0.9831810808503373</v>
          </cell>
          <cell r="AH159">
            <v>0.9829316407925208</v>
          </cell>
          <cell r="AI159">
            <v>0.9883684932112689</v>
          </cell>
          <cell r="AJ159">
            <v>0.9783159297933792</v>
          </cell>
          <cell r="AK159">
            <v>0.9762084424519508</v>
          </cell>
          <cell r="AL159">
            <v>0.9745298843471352</v>
          </cell>
          <cell r="AM159">
            <v>0.974048290447656</v>
          </cell>
          <cell r="AN159">
            <v>0.9711366315881402</v>
          </cell>
          <cell r="AO159">
            <v>0.9737218680889814</v>
          </cell>
          <cell r="AP159">
            <v>0.9789069576845102</v>
          </cell>
          <cell r="AQ159">
            <v>0.9809007007349171</v>
          </cell>
        </row>
        <row r="160">
          <cell r="B160">
            <v>0.6492007373160487</v>
          </cell>
          <cell r="C160">
            <v>0.6445973144281895</v>
          </cell>
          <cell r="D160">
            <v>0.6318989152461557</v>
          </cell>
          <cell r="E160">
            <v>0.6129175288205735</v>
          </cell>
          <cell r="F160">
            <v>0.6086063167782083</v>
          </cell>
          <cell r="G160">
            <v>0.59713910378047</v>
          </cell>
          <cell r="H160">
            <v>0.5867732558139535</v>
          </cell>
          <cell r="I160">
            <v>0.5893162517028492</v>
          </cell>
          <cell r="J160">
            <v>0.5890482248178559</v>
          </cell>
          <cell r="K160">
            <v>0.5821842727744765</v>
          </cell>
          <cell r="L160">
            <v>0.5830478219560649</v>
          </cell>
          <cell r="M160">
            <v>0.5807276698471089</v>
          </cell>
          <cell r="N160">
            <v>0.5746009914324193</v>
          </cell>
          <cell r="O160">
            <v>0.5766079534100317</v>
          </cell>
          <cell r="P160">
            <v>0.5805580046073775</v>
          </cell>
          <cell r="Q160">
            <v>0.5838475910094548</v>
          </cell>
          <cell r="R160">
            <v>0.5887753090591648</v>
          </cell>
          <cell r="S160">
            <v>0.5942236042244446</v>
          </cell>
          <cell r="T160">
            <v>0.5930413950637918</v>
          </cell>
          <cell r="U160">
            <v>0.5978203745194036</v>
          </cell>
          <cell r="V160">
            <v>0.5999615848973768</v>
          </cell>
          <cell r="W160">
            <v>0.5976136765145544</v>
          </cell>
          <cell r="X160">
            <v>0.5930645161290322</v>
          </cell>
          <cell r="Y160">
            <v>0.5849904296044236</v>
          </cell>
          <cell r="Z160">
            <v>0.583432014946975</v>
          </cell>
          <cell r="AA160">
            <v>0.5847260363541258</v>
          </cell>
          <cell r="AB160">
            <v>0.590433989313176</v>
          </cell>
          <cell r="AC160">
            <v>0.5924627292088722</v>
          </cell>
          <cell r="AD160">
            <v>0.5976547332453211</v>
          </cell>
          <cell r="AE160">
            <v>0.5957792626609221</v>
          </cell>
          <cell r="AF160">
            <v>0.5990175402499871</v>
          </cell>
          <cell r="AG160">
            <v>0.601237071067423</v>
          </cell>
          <cell r="AH160">
            <v>0.5975450375419624</v>
          </cell>
          <cell r="AI160">
            <v>0.5783308182213469</v>
          </cell>
          <cell r="AJ160">
            <v>0.5748403575989783</v>
          </cell>
          <cell r="AK160">
            <v>0.5757475083056478</v>
          </cell>
          <cell r="AL160">
            <v>0.5792972945328083</v>
          </cell>
          <cell r="AM160">
            <v>0.5801635991820041</v>
          </cell>
          <cell r="AN160">
            <v>0.5857332855900558</v>
          </cell>
          <cell r="AO160">
            <v>0.5892378056570509</v>
          </cell>
          <cell r="AP160">
            <v>0.5917653665509496</v>
          </cell>
          <cell r="AQ160">
            <v>0.5968124442177738</v>
          </cell>
        </row>
        <row r="161">
          <cell r="B161">
            <v>0.6592231075697211</v>
          </cell>
          <cell r="C161">
            <v>0.6587185372803546</v>
          </cell>
          <cell r="D161">
            <v>0.6595255409894062</v>
          </cell>
          <cell r="E161">
            <v>0.6600718020760166</v>
          </cell>
          <cell r="F161">
            <v>0.6592743105950654</v>
          </cell>
          <cell r="G161">
            <v>0.6573342032545287</v>
          </cell>
          <cell r="H161">
            <v>0.6550010472400465</v>
          </cell>
          <cell r="I161">
            <v>0.6521804880815107</v>
          </cell>
          <cell r="J161">
            <v>0.6497107220677737</v>
          </cell>
          <cell r="K161">
            <v>0.6475027083566812</v>
          </cell>
          <cell r="L161">
            <v>0.6453309055776448</v>
          </cell>
          <cell r="M161">
            <v>0.6435004530911915</v>
          </cell>
          <cell r="N161">
            <v>0.6417498758757655</v>
          </cell>
          <cell r="O161">
            <v>0.6397874011433581</v>
          </cell>
          <cell r="P161">
            <v>0.638003302426013</v>
          </cell>
          <cell r="Q161">
            <v>0.6371818690139067</v>
          </cell>
          <cell r="R161">
            <v>0.6373344341146487</v>
          </cell>
          <cell r="S161">
            <v>0.6379590742560987</v>
          </cell>
          <cell r="T161">
            <v>0.6392663164455525</v>
          </cell>
          <cell r="U161">
            <v>0.6419439610781633</v>
          </cell>
          <cell r="V161">
            <v>0.64578091221604</v>
          </cell>
          <cell r="W161">
            <v>0.6511804891862235</v>
          </cell>
          <cell r="X161">
            <v>0.6578947368421053</v>
          </cell>
          <cell r="Y161">
            <v>0.665016618343823</v>
          </cell>
          <cell r="Z161">
            <v>0.6716686992947665</v>
          </cell>
          <cell r="AA161">
            <v>0.6756135917869701</v>
          </cell>
          <cell r="AB161">
            <v>0.6778747614672415</v>
          </cell>
          <cell r="AC161">
            <v>0.6802233136638282</v>
          </cell>
          <cell r="AD161">
            <v>0.682176976460824</v>
          </cell>
          <cell r="AE161">
            <v>0.6839532749858837</v>
          </cell>
          <cell r="AF161">
            <v>0.6855198434387066</v>
          </cell>
          <cell r="AG161">
            <v>0.6865605892407183</v>
          </cell>
          <cell r="AH161">
            <v>0.6863479667933023</v>
          </cell>
          <cell r="AI161">
            <v>0.6853952281612117</v>
          </cell>
          <cell r="AJ161">
            <v>0.6844884257640395</v>
          </cell>
          <cell r="AK161">
            <v>0.682992389862459</v>
          </cell>
          <cell r="AL161">
            <v>0.6814435325073623</v>
          </cell>
          <cell r="AM161">
            <v>0.6803241626378213</v>
          </cell>
          <cell r="AN161">
            <v>0.6789851171352657</v>
          </cell>
          <cell r="AO161">
            <v>0.6786488407983492</v>
          </cell>
          <cell r="AP161">
            <v>0.67796140867007</v>
          </cell>
          <cell r="AQ161">
            <v>0.6772884283246977</v>
          </cell>
        </row>
        <row r="165">
          <cell r="B165">
            <v>543.5</v>
          </cell>
          <cell r="C165">
            <v>588.1</v>
          </cell>
          <cell r="D165">
            <v>624.6</v>
          </cell>
          <cell r="E165">
            <v>659.6</v>
          </cell>
          <cell r="F165">
            <v>678.1</v>
          </cell>
          <cell r="G165">
            <v>700.2</v>
          </cell>
          <cell r="H165">
            <v>742.1</v>
          </cell>
          <cell r="I165">
            <v>795.4</v>
          </cell>
          <cell r="J165">
            <v>847.5</v>
          </cell>
          <cell r="K165">
            <v>899.2</v>
          </cell>
          <cell r="L165">
            <v>946.9</v>
          </cell>
          <cell r="M165">
            <v>964.8</v>
          </cell>
          <cell r="N165">
            <v>993.1</v>
          </cell>
          <cell r="O165">
            <v>1058</v>
          </cell>
          <cell r="P165">
            <v>1107.7</v>
          </cell>
          <cell r="Q165">
            <v>1083.9</v>
          </cell>
          <cell r="R165">
            <v>1154.3</v>
          </cell>
          <cell r="S165">
            <v>1187.7</v>
          </cell>
          <cell r="T165">
            <v>1232</v>
          </cell>
          <cell r="U165">
            <v>1301.8</v>
          </cell>
          <cell r="V165">
            <v>1347.8</v>
          </cell>
          <cell r="W165">
            <v>1354.2</v>
          </cell>
          <cell r="X165">
            <v>1360.4</v>
          </cell>
          <cell r="Y165">
            <v>1377.2</v>
          </cell>
          <cell r="Z165">
            <v>1415.2</v>
          </cell>
          <cell r="AA165">
            <v>1457.3</v>
          </cell>
          <cell r="AB165">
            <v>1494.1</v>
          </cell>
          <cell r="AC165">
            <v>1538.7</v>
          </cell>
          <cell r="AD165">
            <v>1599.5</v>
          </cell>
          <cell r="AE165">
            <v>1645.4</v>
          </cell>
          <cell r="AF165">
            <v>1677.9</v>
          </cell>
          <cell r="AG165">
            <v>1701.2</v>
          </cell>
          <cell r="AH165">
            <v>1714.1</v>
          </cell>
          <cell r="AI165">
            <v>1699</v>
          </cell>
          <cell r="AJ165">
            <v>1736.5</v>
          </cell>
          <cell r="AK165">
            <v>1787.3</v>
          </cell>
          <cell r="AL165">
            <v>1806.8</v>
          </cell>
          <cell r="AM165">
            <v>1839.6</v>
          </cell>
          <cell r="AN165">
            <v>1867.8</v>
          </cell>
          <cell r="AO165">
            <v>1894.4</v>
          </cell>
          <cell r="AP165">
            <v>1946.4</v>
          </cell>
          <cell r="AQ165">
            <v>1998.6</v>
          </cell>
        </row>
        <row r="166">
          <cell r="C166">
            <v>0.07886729490464629</v>
          </cell>
          <cell r="D166">
            <v>0.06021444338306787</v>
          </cell>
          <cell r="E166">
            <v>0.054522145836465634</v>
          </cell>
          <cell r="F166">
            <v>0.027661179004352502</v>
          </cell>
          <cell r="G166">
            <v>0.03207123883076897</v>
          </cell>
          <cell r="H166">
            <v>0.0581179964555226</v>
          </cell>
          <cell r="I166">
            <v>0.06936112779750232</v>
          </cell>
          <cell r="J166">
            <v>0.06344570648101502</v>
          </cell>
          <cell r="K166">
            <v>0.05921463988482146</v>
          </cell>
          <cell r="L166">
            <v>0.05168801185002779</v>
          </cell>
          <cell r="M166">
            <v>0.01872733498346657</v>
          </cell>
          <cell r="N166">
            <v>0.028910537936392023</v>
          </cell>
          <cell r="O166">
            <v>0.06330424850893175</v>
          </cell>
          <cell r="P166">
            <v>0.0459054601046426</v>
          </cell>
          <cell r="Q166">
            <v>-0.021720145701182886</v>
          </cell>
          <cell r="R166">
            <v>0.06292845179916222</v>
          </cell>
          <cell r="S166">
            <v>0.028524564159328216</v>
          </cell>
          <cell r="T166">
            <v>0.036620201313270415</v>
          </cell>
          <cell r="U166">
            <v>0.05510905704482172</v>
          </cell>
          <cell r="V166">
            <v>0.03472571137382971</v>
          </cell>
          <cell r="W166">
            <v>0.004737240539428362</v>
          </cell>
          <cell r="X166">
            <v>0.004567900081495356</v>
          </cell>
          <cell r="Y166">
            <v>0.012273678331328263</v>
          </cell>
          <cell r="Z166">
            <v>0.02721841138120675</v>
          </cell>
          <cell r="AA166">
            <v>0.029314544694075358</v>
          </cell>
          <cell r="AB166">
            <v>0.024938610317388168</v>
          </cell>
          <cell r="AC166">
            <v>0.029413885206293407</v>
          </cell>
          <cell r="AD166">
            <v>0.038753176326240105</v>
          </cell>
          <cell r="AE166">
            <v>0.02829243534525724</v>
          </cell>
          <cell r="AF166">
            <v>0.019559495760822068</v>
          </cell>
          <cell r="AG166">
            <v>0.013790872883826395</v>
          </cell>
          <cell r="AH166">
            <v>0.007554277133532693</v>
          </cell>
          <cell r="AI166">
            <v>-0.008848318841079261</v>
          </cell>
          <cell r="AJ166">
            <v>0.021831750512196664</v>
          </cell>
          <cell r="AK166">
            <v>0.028834508012204038</v>
          </cell>
          <cell r="AL166">
            <v>0.01085122358411617</v>
          </cell>
          <cell r="AM166">
            <v>0.017990831885319677</v>
          </cell>
          <cell r="AN166">
            <v>0.015213111009848814</v>
          </cell>
          <cell r="AO166">
            <v>0.01414089801406924</v>
          </cell>
          <cell r="AP166">
            <v>0.02707934677962633</v>
          </cell>
          <cell r="AQ166">
            <v>0.02646542295837596</v>
          </cell>
        </row>
        <row r="167">
          <cell r="C167">
            <v>0.08206071757129729</v>
          </cell>
          <cell r="D167">
            <v>0.06206427478320009</v>
          </cell>
          <cell r="E167">
            <v>0.05603586295228946</v>
          </cell>
          <cell r="F167">
            <v>0.02804730139478462</v>
          </cell>
          <cell r="G167">
            <v>0.03259106326500527</v>
          </cell>
          <cell r="H167">
            <v>0.05984004570122825</v>
          </cell>
          <cell r="I167">
            <v>0.07182320441988943</v>
          </cell>
          <cell r="J167">
            <v>0.06550163439778722</v>
          </cell>
          <cell r="K167">
            <v>0.06100294985250754</v>
          </cell>
          <cell r="L167">
            <v>0.05304715302491103</v>
          </cell>
          <cell r="M167">
            <v>0.018903791319041074</v>
          </cell>
          <cell r="N167">
            <v>0.029332504145937133</v>
          </cell>
          <cell r="O167">
            <v>0.06535092135736575</v>
          </cell>
          <cell r="P167">
            <v>0.046975425330813</v>
          </cell>
          <cell r="Q167">
            <v>-0.021485961903042305</v>
          </cell>
          <cell r="R167">
            <v>0.06495064120306293</v>
          </cell>
          <cell r="S167">
            <v>0.02893528545438806</v>
          </cell>
          <cell r="T167">
            <v>0.03729898122421482</v>
          </cell>
          <cell r="U167">
            <v>0.056655844155844015</v>
          </cell>
          <cell r="V167">
            <v>0.035335689045936425</v>
          </cell>
          <cell r="W167">
            <v>0.0047484790028193835</v>
          </cell>
          <cell r="X167">
            <v>0.004578348840643898</v>
          </cell>
          <cell r="Y167">
            <v>0.012349309026756794</v>
          </cell>
          <cell r="Z167">
            <v>0.02759221609061857</v>
          </cell>
          <cell r="AA167">
            <v>0.029748445449406358</v>
          </cell>
          <cell r="AB167">
            <v>0.025252178686612226</v>
          </cell>
          <cell r="AC167">
            <v>0.029850746268656803</v>
          </cell>
          <cell r="AD167">
            <v>0.039513875349320715</v>
          </cell>
          <cell r="AE167">
            <v>0.028696467646139423</v>
          </cell>
          <cell r="AF167">
            <v>0.019752035979093252</v>
          </cell>
          <cell r="AG167">
            <v>0.013886405626080123</v>
          </cell>
          <cell r="AH167">
            <v>0.0075828826710555575</v>
          </cell>
          <cell r="AI167">
            <v>-0.008809287672831179</v>
          </cell>
          <cell r="AJ167">
            <v>0.022071806945261896</v>
          </cell>
          <cell r="AK167">
            <v>0.029254247048660975</v>
          </cell>
          <cell r="AL167">
            <v>0.010910311643260728</v>
          </cell>
          <cell r="AM167">
            <v>0.01815364179765333</v>
          </cell>
          <cell r="AN167">
            <v>0.015329419439008563</v>
          </cell>
          <cell r="AO167">
            <v>0.014241353463968487</v>
          </cell>
          <cell r="AP167">
            <v>0.027449324324324342</v>
          </cell>
          <cell r="AQ167">
            <v>0.026818742293464704</v>
          </cell>
        </row>
        <row r="168">
          <cell r="B168">
            <v>19991</v>
          </cell>
          <cell r="C168">
            <v>20032</v>
          </cell>
          <cell r="D168">
            <v>19820</v>
          </cell>
          <cell r="E168">
            <v>19512</v>
          </cell>
          <cell r="F168">
            <v>19425</v>
          </cell>
          <cell r="G168">
            <v>19095</v>
          </cell>
          <cell r="H168">
            <v>18792</v>
          </cell>
          <cell r="I168">
            <v>19015</v>
          </cell>
          <cell r="J168">
            <v>18983</v>
          </cell>
          <cell r="K168">
            <v>19070</v>
          </cell>
          <cell r="L168">
            <v>19099</v>
          </cell>
          <cell r="M168">
            <v>19078</v>
          </cell>
          <cell r="N168">
            <v>18972</v>
          </cell>
          <cell r="O168">
            <v>19380</v>
          </cell>
          <cell r="P168">
            <v>19766</v>
          </cell>
          <cell r="Q168">
            <v>19788</v>
          </cell>
          <cell r="R168">
            <v>20094</v>
          </cell>
          <cell r="S168">
            <v>20297</v>
          </cell>
          <cell r="T168">
            <v>20407</v>
          </cell>
          <cell r="U168">
            <v>20718</v>
          </cell>
          <cell r="V168">
            <v>21122</v>
          </cell>
          <cell r="W168">
            <v>21120</v>
          </cell>
          <cell r="X168">
            <v>21236</v>
          </cell>
          <cell r="Y168">
            <v>21373</v>
          </cell>
          <cell r="Z168">
            <v>21458</v>
          </cell>
          <cell r="AA168">
            <v>21649</v>
          </cell>
          <cell r="AB168">
            <v>21815</v>
          </cell>
          <cell r="AC168">
            <v>21902</v>
          </cell>
          <cell r="AD168">
            <v>22104</v>
          </cell>
          <cell r="AE168">
            <v>22255</v>
          </cell>
          <cell r="AF168">
            <v>22610</v>
          </cell>
          <cell r="AG168">
            <v>23032</v>
          </cell>
          <cell r="AH168">
            <v>22920</v>
          </cell>
          <cell r="AI168">
            <v>22348</v>
          </cell>
          <cell r="AJ168">
            <v>22017</v>
          </cell>
          <cell r="AK168">
            <v>21993</v>
          </cell>
          <cell r="AL168">
            <v>22077</v>
          </cell>
          <cell r="AM168">
            <v>22107</v>
          </cell>
          <cell r="AN168">
            <v>22240</v>
          </cell>
          <cell r="AO168">
            <v>22455</v>
          </cell>
          <cell r="AP168">
            <v>22694</v>
          </cell>
          <cell r="AQ168">
            <v>22957</v>
          </cell>
        </row>
        <row r="169">
          <cell r="C169">
            <v>0.0020488226440822294</v>
          </cell>
          <cell r="D169">
            <v>-0.01063946601584611</v>
          </cell>
          <cell r="E169">
            <v>-0.01566186798822277</v>
          </cell>
          <cell r="F169">
            <v>-0.004468764659907989</v>
          </cell>
          <cell r="G169">
            <v>-0.01713437557623164</v>
          </cell>
          <cell r="H169">
            <v>-0.015995273320867896</v>
          </cell>
          <cell r="I169">
            <v>0.011796894023611306</v>
          </cell>
          <cell r="J169">
            <v>-0.0016842995718181124</v>
          </cell>
          <cell r="K169">
            <v>0.004572577803922821</v>
          </cell>
          <cell r="L169">
            <v>0.001519558048689672</v>
          </cell>
          <cell r="M169">
            <v>-0.0011001389380011963</v>
          </cell>
          <cell r="N169">
            <v>-0.005571630707681089</v>
          </cell>
          <cell r="O169">
            <v>0.02127739844728488</v>
          </cell>
          <cell r="P169">
            <v>0.019721683491372</v>
          </cell>
          <cell r="Q169">
            <v>0.0011124034114700612</v>
          </cell>
          <cell r="R169">
            <v>0.01534556967466032</v>
          </cell>
          <cell r="S169">
            <v>0.010051828835366832</v>
          </cell>
          <cell r="T169">
            <v>0.00540488737145934</v>
          </cell>
          <cell r="U169">
            <v>0.015124908388961609</v>
          </cell>
          <cell r="V169">
            <v>0.01931226368837241</v>
          </cell>
          <cell r="W169">
            <v>-9.469248622199425E-05</v>
          </cell>
          <cell r="X169">
            <v>0.005477395883364218</v>
          </cell>
          <cell r="Y169">
            <v>0.006430588472248489</v>
          </cell>
          <cell r="Z169">
            <v>0.0039690930208808595</v>
          </cell>
          <cell r="AA169">
            <v>0.008861727790738856</v>
          </cell>
          <cell r="AB169">
            <v>0.007638542570279524</v>
          </cell>
          <cell r="AC169">
            <v>0.003980150277994517</v>
          </cell>
          <cell r="AD169">
            <v>0.009180630767547977</v>
          </cell>
          <cell r="AE169">
            <v>0.00680811484670218</v>
          </cell>
          <cell r="AF169">
            <v>0.015825583822060927</v>
          </cell>
          <cell r="AG169">
            <v>0.01849226701999632</v>
          </cell>
          <cell r="AH169">
            <v>-0.004874661463335908</v>
          </cell>
          <cell r="AI169">
            <v>-0.025273060249636502</v>
          </cell>
          <cell r="AJ169">
            <v>-0.014921949365866879</v>
          </cell>
          <cell r="AK169">
            <v>-0.0010906613214761685</v>
          </cell>
          <cell r="AL169">
            <v>0.0038121217030123366</v>
          </cell>
          <cell r="AM169">
            <v>0.001357957840400399</v>
          </cell>
          <cell r="AN169">
            <v>0.005998168929409648</v>
          </cell>
          <cell r="AO169">
            <v>0.009620837157319657</v>
          </cell>
          <cell r="AP169">
            <v>0.01058726582909623</v>
          </cell>
          <cell r="AQ169">
            <v>0.011522328524636473</v>
          </cell>
        </row>
        <row r="170">
          <cell r="C170">
            <v>0.002050922915311837</v>
          </cell>
          <cell r="D170">
            <v>-0.010583067092651777</v>
          </cell>
          <cell r="E170">
            <v>-0.01553985872855701</v>
          </cell>
          <cell r="F170">
            <v>-0.004458794587945847</v>
          </cell>
          <cell r="G170">
            <v>-0.01698841698841702</v>
          </cell>
          <cell r="H170">
            <v>-0.01586802827965439</v>
          </cell>
          <cell r="I170">
            <v>0.01186675180928054</v>
          </cell>
          <cell r="J170">
            <v>-0.0016828819353141844</v>
          </cell>
          <cell r="K170">
            <v>0.004583047990307065</v>
          </cell>
          <cell r="L170">
            <v>0.0015207131620345038</v>
          </cell>
          <cell r="M170">
            <v>-0.001099534007016123</v>
          </cell>
          <cell r="N170">
            <v>-0.005556137959953911</v>
          </cell>
          <cell r="O170">
            <v>0.021505376344086002</v>
          </cell>
          <cell r="P170">
            <v>0.01991744066047474</v>
          </cell>
          <cell r="Q170">
            <v>0.001113022361631133</v>
          </cell>
          <cell r="R170">
            <v>0.015463917525773141</v>
          </cell>
          <cell r="S170">
            <v>0.01010251816462615</v>
          </cell>
          <cell r="T170">
            <v>0.00541952012612712</v>
          </cell>
          <cell r="U170">
            <v>0.015239868672514367</v>
          </cell>
          <cell r="V170">
            <v>0.01949995173279273</v>
          </cell>
          <cell r="W170">
            <v>-9.468800303003011E-05</v>
          </cell>
          <cell r="X170">
            <v>0.005492424242424132</v>
          </cell>
          <cell r="Y170">
            <v>0.006451309097758484</v>
          </cell>
          <cell r="Z170">
            <v>0.003976980302250466</v>
          </cell>
          <cell r="AA170">
            <v>0.008901109143442998</v>
          </cell>
          <cell r="AB170">
            <v>0.007667790660076612</v>
          </cell>
          <cell r="AC170">
            <v>0.003988081595232673</v>
          </cell>
          <cell r="AD170">
            <v>0.009222902018080514</v>
          </cell>
          <cell r="AE170">
            <v>0.006831342743394808</v>
          </cell>
          <cell r="AF170">
            <v>0.01595147157942045</v>
          </cell>
          <cell r="AG170">
            <v>0.018664307828394566</v>
          </cell>
          <cell r="AH170">
            <v>-0.004862799583188582</v>
          </cell>
          <cell r="AI170">
            <v>-0.02495636998254802</v>
          </cell>
          <cell r="AJ170">
            <v>-0.014811168784678697</v>
          </cell>
          <cell r="AK170">
            <v>-0.0010900667665894037</v>
          </cell>
          <cell r="AL170">
            <v>0.0038193970808892974</v>
          </cell>
          <cell r="AM170">
            <v>0.0013588802826471902</v>
          </cell>
          <cell r="AN170">
            <v>0.00601619396571218</v>
          </cell>
          <cell r="AO170">
            <v>0.009667266187050272</v>
          </cell>
          <cell r="AP170">
            <v>0.010643509240703564</v>
          </cell>
          <cell r="AQ170">
            <v>0.011588966246584897</v>
          </cell>
        </row>
        <row r="171">
          <cell r="B171">
            <v>0.6553109975363854</v>
          </cell>
          <cell r="C171">
            <v>0.6383341271811247</v>
          </cell>
          <cell r="D171">
            <v>0.6375866684532877</v>
          </cell>
          <cell r="E171">
            <v>0.6571723913681652</v>
          </cell>
          <cell r="F171">
            <v>0.6665503801710556</v>
          </cell>
          <cell r="G171">
            <v>0.6584766881979562</v>
          </cell>
          <cell r="H171">
            <v>0.6448249239293338</v>
          </cell>
          <cell r="I171">
            <v>0.6427445408315884</v>
          </cell>
          <cell r="J171">
            <v>0.6373178762485161</v>
          </cell>
          <cell r="K171">
            <v>0.6240677571492883</v>
          </cell>
          <cell r="L171">
            <v>0.6407030440358649</v>
          </cell>
          <cell r="M171">
            <v>0.6663951169549789</v>
          </cell>
          <cell r="N171">
            <v>0.6708042324346974</v>
          </cell>
          <cell r="O171">
            <v>0.6658025786206425</v>
          </cell>
          <cell r="P171">
            <v>0.6580700555467941</v>
          </cell>
          <cell r="Q171">
            <v>0.700818435794624</v>
          </cell>
          <cell r="R171">
            <v>0.683476405867343</v>
          </cell>
          <cell r="S171">
            <v>0.6840747700686312</v>
          </cell>
          <cell r="T171">
            <v>0.6786949934743001</v>
          </cell>
          <cell r="U171">
            <v>0.6735705150169798</v>
          </cell>
          <cell r="V171">
            <v>0.6663455233040962</v>
          </cell>
          <cell r="W171">
            <v>0.6827676511024868</v>
          </cell>
          <cell r="X171">
            <v>0.6780701615740033</v>
          </cell>
          <cell r="Y171">
            <v>0.678625014630748</v>
          </cell>
          <cell r="Z171">
            <v>0.6644132726850562</v>
          </cell>
          <cell r="AA171">
            <v>0.6578745386218577</v>
          </cell>
          <cell r="AB171">
            <v>0.6448490613885427</v>
          </cell>
          <cell r="AC171">
            <v>0.6397080070977716</v>
          </cell>
          <cell r="AD171">
            <v>0.6307761718767929</v>
          </cell>
          <cell r="AE171">
            <v>0.6291223748863645</v>
          </cell>
          <cell r="AF171">
            <v>0.6359668885820017</v>
          </cell>
          <cell r="AG171">
            <v>0.638133222587613</v>
          </cell>
          <cell r="AH171">
            <v>0.6356303142076296</v>
          </cell>
          <cell r="AI171">
            <v>0.6257948766781616</v>
          </cell>
          <cell r="AJ171">
            <v>0.6041860102454218</v>
          </cell>
          <cell r="AK171">
            <v>0.5823357012283197</v>
          </cell>
          <cell r="AL171">
            <v>0.581421441375515</v>
          </cell>
          <cell r="AM171">
            <v>0.5818411901966954</v>
          </cell>
          <cell r="AN171">
            <v>0.5534748866982465</v>
          </cell>
          <cell r="AO171">
            <v>0.5532915114088302</v>
          </cell>
          <cell r="AP171">
            <v>0.5470910546162784</v>
          </cell>
          <cell r="AQ171">
            <v>0.5417727437110068</v>
          </cell>
        </row>
        <row r="172">
          <cell r="B172">
            <v>1630.5</v>
          </cell>
          <cell r="C172">
            <v>1729.3</v>
          </cell>
          <cell r="D172">
            <v>1839.5</v>
          </cell>
          <cell r="E172">
            <v>1959.1</v>
          </cell>
          <cell r="F172">
            <v>2061.8</v>
          </cell>
          <cell r="G172">
            <v>2143.6</v>
          </cell>
          <cell r="H172">
            <v>2229.3</v>
          </cell>
          <cell r="I172">
            <v>2332.1</v>
          </cell>
          <cell r="J172">
            <v>2451.6</v>
          </cell>
          <cell r="K172">
            <v>2583.9</v>
          </cell>
          <cell r="L172">
            <v>2717.9</v>
          </cell>
          <cell r="M172">
            <v>2848.2</v>
          </cell>
          <cell r="N172">
            <v>2974.6</v>
          </cell>
          <cell r="O172">
            <v>3118.9</v>
          </cell>
          <cell r="P172">
            <v>3262.5</v>
          </cell>
          <cell r="Q172">
            <v>3375.2</v>
          </cell>
          <cell r="R172">
            <v>3485</v>
          </cell>
          <cell r="S172">
            <v>3593.2</v>
          </cell>
          <cell r="T172">
            <v>3701.5</v>
          </cell>
          <cell r="U172">
            <v>3821.5</v>
          </cell>
          <cell r="V172">
            <v>3963.5</v>
          </cell>
          <cell r="W172">
            <v>4089.5</v>
          </cell>
          <cell r="X172">
            <v>4195.1</v>
          </cell>
          <cell r="Y172">
            <v>4292.8</v>
          </cell>
          <cell r="Z172">
            <v>4394.2</v>
          </cell>
          <cell r="AA172">
            <v>4490.8</v>
          </cell>
          <cell r="AB172">
            <v>4587.3</v>
          </cell>
          <cell r="AC172">
            <v>4690.3</v>
          </cell>
          <cell r="AD172">
            <v>4807.5</v>
          </cell>
          <cell r="AE172">
            <v>4930.5</v>
          </cell>
          <cell r="AF172">
            <v>5061</v>
          </cell>
          <cell r="AG172">
            <v>5188.8</v>
          </cell>
          <cell r="AH172">
            <v>5305.2</v>
          </cell>
          <cell r="AI172">
            <v>5379.5</v>
          </cell>
          <cell r="AJ172">
            <v>5449.2</v>
          </cell>
          <cell r="AK172">
            <v>5531.5</v>
          </cell>
          <cell r="AL172">
            <v>5620.1</v>
          </cell>
          <cell r="AM172">
            <v>5707.2</v>
          </cell>
          <cell r="AN172">
            <v>5802.2</v>
          </cell>
          <cell r="AO172">
            <v>5906</v>
          </cell>
          <cell r="AP172">
            <v>6028.1</v>
          </cell>
          <cell r="AQ172">
            <v>6167</v>
          </cell>
        </row>
        <row r="173">
          <cell r="C173">
            <v>0.05882998610250264</v>
          </cell>
          <cell r="D173">
            <v>0.06177709321295249</v>
          </cell>
          <cell r="E173">
            <v>0.0629913885491574</v>
          </cell>
          <cell r="F173">
            <v>0.051094203568297976</v>
          </cell>
          <cell r="G173">
            <v>0.03890727095841062</v>
          </cell>
          <cell r="H173">
            <v>0.03920097621083814</v>
          </cell>
          <cell r="I173">
            <v>0.045081514366113296</v>
          </cell>
          <cell r="J173">
            <v>0.049971723413930046</v>
          </cell>
          <cell r="K173">
            <v>0.052559012851661105</v>
          </cell>
          <cell r="L173">
            <v>0.05055963781237191</v>
          </cell>
          <cell r="M173">
            <v>0.046827692509717654</v>
          </cell>
          <cell r="N173">
            <v>0.043422360373170286</v>
          </cell>
          <cell r="O173">
            <v>0.04737079937713132</v>
          </cell>
          <cell r="P173">
            <v>0.04501339709532005</v>
          </cell>
          <cell r="Q173">
            <v>0.033960809179180027</v>
          </cell>
          <cell r="R173">
            <v>0.0320134623844955</v>
          </cell>
          <cell r="S173">
            <v>0.030575126160427273</v>
          </cell>
          <cell r="T173">
            <v>0.029694972528101413</v>
          </cell>
          <cell r="U173">
            <v>0.03190487279978582</v>
          </cell>
          <cell r="V173">
            <v>0.036484457594271796</v>
          </cell>
          <cell r="W173">
            <v>0.0312952398978182</v>
          </cell>
          <cell r="X173">
            <v>0.025494464344424192</v>
          </cell>
          <cell r="Y173">
            <v>0.02302202315190667</v>
          </cell>
          <cell r="Z173">
            <v>0.023346288850909988</v>
          </cell>
          <cell r="AA173">
            <v>0.021745370062354635</v>
          </cell>
          <cell r="AB173">
            <v>0.021260756097591</v>
          </cell>
          <cell r="AC173">
            <v>0.022204930597241154</v>
          </cell>
          <cell r="AD173">
            <v>0.024680652183478296</v>
          </cell>
          <cell r="AE173">
            <v>0.025263204309449002</v>
          </cell>
          <cell r="AF173">
            <v>0.026123689441694152</v>
          </cell>
          <cell r="AG173">
            <v>0.02493836433897566</v>
          </cell>
          <cell r="AH173">
            <v>0.022185015067144338</v>
          </cell>
          <cell r="AI173">
            <v>0.013907961413766112</v>
          </cell>
          <cell r="AJ173">
            <v>0.012873375857941943</v>
          </cell>
          <cell r="AK173">
            <v>0.014990217583059816</v>
          </cell>
          <cell r="AL173">
            <v>0.01589043084877321</v>
          </cell>
          <cell r="AM173">
            <v>0.015379078280888343</v>
          </cell>
          <cell r="AN173">
            <v>0.016508620354728408</v>
          </cell>
          <cell r="AO173">
            <v>0.01773162734451256</v>
          </cell>
          <cell r="AP173">
            <v>0.020463086555083946</v>
          </cell>
          <cell r="AQ173">
            <v>0.02278062613254083</v>
          </cell>
        </row>
        <row r="174">
          <cell r="C174">
            <v>0.06059490953695179</v>
          </cell>
          <cell r="D174">
            <v>0.0637252067310472</v>
          </cell>
          <cell r="E174">
            <v>0.0650176678445229</v>
          </cell>
          <cell r="F174">
            <v>0.05242203052422045</v>
          </cell>
          <cell r="G174">
            <v>0.03967407119992217</v>
          </cell>
          <cell r="H174">
            <v>0.03997947378242217</v>
          </cell>
          <cell r="I174">
            <v>0.046113129681962794</v>
          </cell>
          <cell r="J174">
            <v>0.051241370438660505</v>
          </cell>
          <cell r="K174">
            <v>0.05396475770925124</v>
          </cell>
          <cell r="L174">
            <v>0.0518595920894771</v>
          </cell>
          <cell r="M174">
            <v>0.04794142536517154</v>
          </cell>
          <cell r="N174">
            <v>0.04437890597570404</v>
          </cell>
          <cell r="O174">
            <v>0.04851072413097568</v>
          </cell>
          <cell r="P174">
            <v>0.046041873737535655</v>
          </cell>
          <cell r="Q174">
            <v>0.03454406130268195</v>
          </cell>
          <cell r="R174">
            <v>0.032531405546338155</v>
          </cell>
          <cell r="S174">
            <v>0.031047345767575285</v>
          </cell>
          <cell r="T174">
            <v>0.030140264944895856</v>
          </cell>
          <cell r="U174">
            <v>0.032419289477239044</v>
          </cell>
          <cell r="V174">
            <v>0.03715818395917836</v>
          </cell>
          <cell r="W174">
            <v>0.03179008452125642</v>
          </cell>
          <cell r="X174">
            <v>0.025822227656192798</v>
          </cell>
          <cell r="Y174">
            <v>0.023289075349812727</v>
          </cell>
          <cell r="Z174">
            <v>0.023620946701453427</v>
          </cell>
          <cell r="AA174">
            <v>0.021983523735833677</v>
          </cell>
          <cell r="AB174">
            <v>0.021488376235859974</v>
          </cell>
          <cell r="AC174">
            <v>0.02245329496653814</v>
          </cell>
          <cell r="AD174">
            <v>0.02498774065624798</v>
          </cell>
          <cell r="AE174">
            <v>0.025585023400936047</v>
          </cell>
          <cell r="AF174">
            <v>0.026467903863705455</v>
          </cell>
          <cell r="AG174">
            <v>0.025251926496739907</v>
          </cell>
          <cell r="AH174">
            <v>0.022432932469935274</v>
          </cell>
          <cell r="AI174">
            <v>0.014005127045163324</v>
          </cell>
          <cell r="AJ174">
            <v>0.01295659447904085</v>
          </cell>
          <cell r="AK174">
            <v>0.01510313440505029</v>
          </cell>
          <cell r="AL174">
            <v>0.016017355147790013</v>
          </cell>
          <cell r="AM174">
            <v>0.01549794487642564</v>
          </cell>
          <cell r="AN174">
            <v>0.01664564059433693</v>
          </cell>
          <cell r="AO174">
            <v>0.017889765950846348</v>
          </cell>
          <cell r="AP174">
            <v>0.020673890958347485</v>
          </cell>
          <cell r="AQ174">
            <v>0.023042086229491776</v>
          </cell>
        </row>
        <row r="175">
          <cell r="C175">
            <v>0.056282663218703226</v>
          </cell>
          <cell r="D175">
            <v>0.044609182909655265</v>
          </cell>
          <cell r="E175">
            <v>0.04321950597487213</v>
          </cell>
          <cell r="F175">
            <v>0.013602493031997492</v>
          </cell>
          <cell r="G175">
            <v>0.030066085683650053</v>
          </cell>
          <cell r="H175">
            <v>0.05450893765015133</v>
          </cell>
          <cell r="I175">
            <v>0.04567312145018421</v>
          </cell>
          <cell r="J175">
            <v>0.04639528993180652</v>
          </cell>
          <cell r="K175">
            <v>0.036602413926992386</v>
          </cell>
          <cell r="L175">
            <v>0.032548502422008706</v>
          </cell>
          <cell r="M175">
            <v>0.0038385153167500366</v>
          </cell>
          <cell r="N175">
            <v>0.018353554144124658</v>
          </cell>
          <cell r="O175">
            <v>0.03330650275587446</v>
          </cell>
          <cell r="P175">
            <v>0.017535782385546254</v>
          </cell>
          <cell r="Q175">
            <v>-0.032660186531889304</v>
          </cell>
          <cell r="R175">
            <v>0.04230710081736736</v>
          </cell>
          <cell r="S175">
            <v>0.011988907897591817</v>
          </cell>
          <cell r="T175">
            <v>0.023410787972046387</v>
          </cell>
          <cell r="U175">
            <v>0.034506673515201355</v>
          </cell>
          <cell r="V175">
            <v>0.009683868314063853</v>
          </cell>
          <cell r="W175">
            <v>-0.005125968956272828</v>
          </cell>
          <cell r="X175">
            <v>-0.007353587417300013</v>
          </cell>
          <cell r="Y175">
            <v>0.0005110177816497257</v>
          </cell>
          <cell r="Z175">
            <v>0.016746588627185643</v>
          </cell>
          <cell r="AA175">
            <v>0.016044994846929016</v>
          </cell>
          <cell r="AB175">
            <v>0.012462125826918283</v>
          </cell>
          <cell r="AC175">
            <v>0.01886749250687221</v>
          </cell>
          <cell r="AD175">
            <v>0.02384956831551064</v>
          </cell>
          <cell r="AE175">
            <v>0.014639740747351838</v>
          </cell>
          <cell r="AF175">
            <v>-1.4939491665115143E-05</v>
          </cell>
          <cell r="AG175">
            <v>-0.0070340225998756075</v>
          </cell>
          <cell r="AH175">
            <v>0.0025692127618143334</v>
          </cell>
          <cell r="AI175">
            <v>0.0017630023651280455</v>
          </cell>
          <cell r="AJ175">
            <v>0.025751921304701705</v>
          </cell>
          <cell r="AK175">
            <v>0.023208760322384878</v>
          </cell>
          <cell r="AL175">
            <v>0.0019833806482503135</v>
          </cell>
          <cell r="AM175">
            <v>0.010769819009416055</v>
          </cell>
          <cell r="AN175">
            <v>0.004521761566896131</v>
          </cell>
          <cell r="AO175">
            <v>0.0008969020309485486</v>
          </cell>
          <cell r="AP175">
            <v>0.012019233400724302</v>
          </cell>
          <cell r="AQ175">
            <v>0.009784235610384539</v>
          </cell>
        </row>
        <row r="176">
          <cell r="C176">
            <v>0.05883643263617348</v>
          </cell>
          <cell r="D176">
            <v>0.04571703279791976</v>
          </cell>
          <cell r="E176">
            <v>0.043958377488501996</v>
          </cell>
          <cell r="F176">
            <v>0.013539206473521938</v>
          </cell>
          <cell r="G176">
            <v>0.030227919632396506</v>
          </cell>
          <cell r="H176">
            <v>0.05587243318762791</v>
          </cell>
          <cell r="I176">
            <v>0.04772174715884886</v>
          </cell>
          <cell r="J176">
            <v>0.04798983608414875</v>
          </cell>
          <cell r="K176">
            <v>0.037855724971755</v>
          </cell>
          <cell r="L176">
            <v>0.033439833897599254</v>
          </cell>
          <cell r="M176">
            <v>0.0036430218102828996</v>
          </cell>
          <cell r="N176">
            <v>0.018450236989085017</v>
          </cell>
          <cell r="O176">
            <v>0.034820427419448484</v>
          </cell>
          <cell r="P176">
            <v>0.01812525871942733</v>
          </cell>
          <cell r="Q176">
            <v>-0.03260093478806786</v>
          </cell>
          <cell r="R176">
            <v>0.04408446102620449</v>
          </cell>
          <cell r="S176">
            <v>0.012215767813427323</v>
          </cell>
          <cell r="T176">
            <v>0.02393656202277305</v>
          </cell>
          <cell r="U176">
            <v>0.03580810599773679</v>
          </cell>
          <cell r="V176">
            <v>0.009943989080274253</v>
          </cell>
          <cell r="W176">
            <v>-0.005271714276092868</v>
          </cell>
          <cell r="X176">
            <v>-0.007458845730007056</v>
          </cell>
          <cell r="Y176">
            <v>0.00048676304609349217</v>
          </cell>
          <cell r="Z176">
            <v>0.017022981392974864</v>
          </cell>
          <cell r="AA176">
            <v>0.016371509177601558</v>
          </cell>
          <cell r="AB176">
            <v>0.012675994087136183</v>
          </cell>
          <cell r="AC176">
            <v>0.019209796148511607</v>
          </cell>
          <cell r="AD176">
            <v>0.02447021925951136</v>
          </cell>
          <cell r="AE176">
            <v>0.014909804358336196</v>
          </cell>
          <cell r="AF176">
            <v>-2.7765165792156387E-05</v>
          </cell>
          <cell r="AG176">
            <v>-0.0071617425406502525</v>
          </cell>
          <cell r="AH176">
            <v>0.0024999449425746664</v>
          </cell>
          <cell r="AI176">
            <v>0.0015674905096586776</v>
          </cell>
          <cell r="AJ176">
            <v>0.025892106565967153</v>
          </cell>
          <cell r="AK176">
            <v>0.023580991803028736</v>
          </cell>
          <cell r="AL176">
            <v>0.00198511085656622</v>
          </cell>
          <cell r="AM176">
            <v>0.0108823870927397</v>
          </cell>
          <cell r="AN176">
            <v>0.004566910613114775</v>
          </cell>
          <cell r="AO176">
            <v>0.0009010268349916189</v>
          </cell>
          <cell r="AP176">
            <v>0.012262965478086509</v>
          </cell>
          <cell r="AQ176">
            <v>0.009981644301163746</v>
          </cell>
        </row>
        <row r="181">
          <cell r="B181">
            <v>0.7964337676957551</v>
          </cell>
          <cell r="C181">
            <v>0.8829777155549006</v>
          </cell>
          <cell r="D181">
            <v>0.9499045851277934</v>
          </cell>
          <cell r="E181">
            <v>1.0235704842174846</v>
          </cell>
          <cell r="F181">
            <v>1.1261907682243755</v>
          </cell>
          <cell r="G181">
            <v>1.17732769778353</v>
          </cell>
          <cell r="H181">
            <v>1.2860391724690678</v>
          </cell>
          <cell r="I181">
            <v>1.4134212221836744</v>
          </cell>
          <cell r="J181">
            <v>1.56375556121749</v>
          </cell>
          <cell r="K181">
            <v>1.729285244124366</v>
          </cell>
          <cell r="L181">
            <v>1.8813429842821947</v>
          </cell>
          <cell r="M181">
            <v>1.9446114861670543</v>
          </cell>
          <cell r="N181">
            <v>2.0798276215883438</v>
          </cell>
          <cell r="O181">
            <v>2.2158035139361605</v>
          </cell>
          <cell r="P181">
            <v>2.1620278239693227</v>
          </cell>
          <cell r="Q181">
            <v>2.1912095765588706</v>
          </cell>
          <cell r="R181">
            <v>2.255161863664901</v>
          </cell>
          <cell r="S181">
            <v>2.3322091210119664</v>
          </cell>
          <cell r="T181">
            <v>2.4334224738222168</v>
          </cell>
          <cell r="U181">
            <v>2.545676078289547</v>
          </cell>
          <cell r="V181">
            <v>2.5966769178199214</v>
          </cell>
          <cell r="W181">
            <v>2.660267720810288</v>
          </cell>
          <cell r="X181">
            <v>2.72291542045445</v>
          </cell>
          <cell r="Y181">
            <v>2.767724278767691</v>
          </cell>
          <cell r="Z181">
            <v>2.8581527841310765</v>
          </cell>
          <cell r="AA181">
            <v>2.963965005906699</v>
          </cell>
          <cell r="AB181">
            <v>3.0341656256164113</v>
          </cell>
          <cell r="AC181">
            <v>3.1450549630308187</v>
          </cell>
          <cell r="AD181">
            <v>3.325769854132901</v>
          </cell>
          <cell r="AE181">
            <v>3.4730923694779117</v>
          </cell>
          <cell r="AF181">
            <v>3.6391502374384155</v>
          </cell>
          <cell r="AG181">
            <v>3.764202736147949</v>
          </cell>
          <cell r="AH181">
            <v>3.7901761321634044</v>
          </cell>
          <cell r="AI181">
            <v>3.792472187489981</v>
          </cell>
          <cell r="AJ181">
            <v>3.80868403794168</v>
          </cell>
          <cell r="AK181">
            <v>3.848212152584216</v>
          </cell>
          <cell r="AL181">
            <v>4.033107163287358</v>
          </cell>
          <cell r="AM181">
            <v>4.087590951603443</v>
          </cell>
          <cell r="AN181">
            <v>3.9749616558354286</v>
          </cell>
          <cell r="AO181">
            <v>3.9779212170948806</v>
          </cell>
          <cell r="AP181">
            <v>4.01939305036357</v>
          </cell>
          <cell r="AQ181">
            <v>4.099252622930098</v>
          </cell>
        </row>
        <row r="182">
          <cell r="B182">
            <v>1.5820306731641458</v>
          </cell>
          <cell r="C182">
            <v>1.7724468168105691</v>
          </cell>
          <cell r="D182">
            <v>1.9385657386582558</v>
          </cell>
          <cell r="E182">
            <v>2.10870189689738</v>
          </cell>
          <cell r="F182">
            <v>2.3261531961356203</v>
          </cell>
          <cell r="G182">
            <v>2.461022603485839</v>
          </cell>
          <cell r="H182">
            <v>2.6449720091665396</v>
          </cell>
          <cell r="I182">
            <v>2.8800907191912306</v>
          </cell>
          <cell r="J182">
            <v>3.1784690489968574</v>
          </cell>
          <cell r="K182">
            <v>3.580959130829621</v>
          </cell>
          <cell r="L182">
            <v>3.945233433454851</v>
          </cell>
          <cell r="M182">
            <v>4.159308003576123</v>
          </cell>
          <cell r="N182">
            <v>4.5103087126768635</v>
          </cell>
          <cell r="O182">
            <v>4.803872826429648</v>
          </cell>
          <cell r="P182">
            <v>4.97331190276595</v>
          </cell>
          <cell r="Q182">
            <v>5.254366573065133</v>
          </cell>
          <cell r="R182">
            <v>5.26542865415581</v>
          </cell>
          <cell r="S182">
            <v>5.421308398782389</v>
          </cell>
          <cell r="T182">
            <v>5.625513958518933</v>
          </cell>
          <cell r="U182">
            <v>5.840774656757898</v>
          </cell>
          <cell r="V182">
            <v>5.964497014814082</v>
          </cell>
          <cell r="W182">
            <v>6.152495344719508</v>
          </cell>
          <cell r="X182">
            <v>6.306973784037775</v>
          </cell>
          <cell r="Y182">
            <v>6.34525600364623</v>
          </cell>
          <cell r="Z182">
            <v>6.51024733180606</v>
          </cell>
          <cell r="AA182">
            <v>6.777821464261725</v>
          </cell>
          <cell r="AB182">
            <v>6.979165690808256</v>
          </cell>
          <cell r="AC182">
            <v>7.220524654134915</v>
          </cell>
          <cell r="AD182">
            <v>7.495481395871456</v>
          </cell>
          <cell r="AE182">
            <v>7.830501416225164</v>
          </cell>
          <cell r="AF182">
            <v>8.209073590958067</v>
          </cell>
          <cell r="AG182">
            <v>8.525232103972927</v>
          </cell>
          <cell r="AH182">
            <v>8.79456702244901</v>
          </cell>
          <cell r="AI182">
            <v>8.994333235292492</v>
          </cell>
          <cell r="AJ182">
            <v>9.040909160853575</v>
          </cell>
          <cell r="AK182">
            <v>9.094295618085138</v>
          </cell>
          <cell r="AL182">
            <v>9.433657750005898</v>
          </cell>
          <cell r="AM182">
            <v>9.538701750075862</v>
          </cell>
          <cell r="AN182">
            <v>9.564479487372028</v>
          </cell>
          <cell r="AO182">
            <v>9.666788139264423</v>
          </cell>
        </row>
        <row r="183">
          <cell r="B183">
            <v>1</v>
          </cell>
          <cell r="C183">
            <v>0.9846153846153846</v>
          </cell>
          <cell r="D183">
            <v>0.9651821862348179</v>
          </cell>
          <cell r="E183">
            <v>0.9570850202429151</v>
          </cell>
          <cell r="F183">
            <v>0.9522267206477733</v>
          </cell>
          <cell r="G183">
            <v>0.9360323886639675</v>
          </cell>
          <cell r="H183">
            <v>0.9408906882591093</v>
          </cell>
          <cell r="I183">
            <v>0.9417004048582995</v>
          </cell>
          <cell r="J183">
            <v>0.9392712550607287</v>
          </cell>
          <cell r="K183">
            <v>0.9263157894736843</v>
          </cell>
          <cell r="L183">
            <v>0.9174089068825911</v>
          </cell>
          <cell r="M183">
            <v>0.9020242914979758</v>
          </cell>
          <cell r="N183">
            <v>0.8971659919028341</v>
          </cell>
          <cell r="O183">
            <v>0.8898785425101217</v>
          </cell>
          <cell r="P183">
            <v>0.8526315789473686</v>
          </cell>
          <cell r="Q183">
            <v>0.8340080971659921</v>
          </cell>
          <cell r="R183">
            <v>0.8582995951417006</v>
          </cell>
          <cell r="S183">
            <v>0.8599190283400813</v>
          </cell>
          <cell r="T183">
            <v>0.8639676113360326</v>
          </cell>
          <cell r="U183">
            <v>0.8688259109311742</v>
          </cell>
          <cell r="V183">
            <v>0.8688259109311742</v>
          </cell>
          <cell r="W183">
            <v>0.862348178137652</v>
          </cell>
          <cell r="X183">
            <v>0.8599190283400812</v>
          </cell>
          <cell r="Y183">
            <v>0.8615384615384617</v>
          </cell>
          <cell r="Z183">
            <v>0.8696356275303645</v>
          </cell>
          <cell r="AA183">
            <v>0.8672064777327936</v>
          </cell>
          <cell r="AB183">
            <v>0.8623481781376519</v>
          </cell>
          <cell r="AC183">
            <v>0.8647773279352227</v>
          </cell>
          <cell r="AD183">
            <v>0.8744939271255061</v>
          </cell>
          <cell r="AE183">
            <v>0.8647773279352227</v>
          </cell>
          <cell r="AF183">
            <v>0.8526315789473684</v>
          </cell>
          <cell r="AG183">
            <v>0.8356275303643725</v>
          </cell>
          <cell r="AH183">
            <v>0.8097165991902834</v>
          </cell>
          <cell r="AI183">
            <v>0.7910931174089069</v>
          </cell>
          <cell r="AJ183">
            <v>0.7910931174089069</v>
          </cell>
          <cell r="AK183">
            <v>0.796761133603239</v>
          </cell>
          <cell r="AL183">
            <v>0.8032388663967612</v>
          </cell>
          <cell r="AM183">
            <v>0.7983805668016195</v>
          </cell>
          <cell r="AN183">
            <v>0.7813765182186236</v>
          </cell>
          <cell r="AO183">
            <v>0.7813765182186236</v>
          </cell>
        </row>
        <row r="184">
          <cell r="B184">
            <v>1.0437281194266463</v>
          </cell>
          <cell r="C184">
            <v>1.046005527627255</v>
          </cell>
          <cell r="D184">
            <v>1.0478004476584022</v>
          </cell>
          <cell r="E184">
            <v>1.0479117314382056</v>
          </cell>
          <cell r="F184">
            <v>1.0492090276313013</v>
          </cell>
          <cell r="G184">
            <v>1.048717735911694</v>
          </cell>
          <cell r="H184">
            <v>1.0472661563762613</v>
          </cell>
          <cell r="I184">
            <v>1.047957902290259</v>
          </cell>
          <cell r="J184">
            <v>1.0490049848883307</v>
          </cell>
          <cell r="K184">
            <v>1.049291795741033</v>
          </cell>
          <cell r="L184">
            <v>1.049208766214992</v>
          </cell>
          <cell r="M184">
            <v>1.0500929065379385</v>
          </cell>
          <cell r="N184">
            <v>1.052689897600489</v>
          </cell>
          <cell r="O184">
            <v>1.0577811150741505</v>
          </cell>
          <cell r="P184">
            <v>1.0566854990583805</v>
          </cell>
          <cell r="Q184">
            <v>1.0515310914897613</v>
          </cell>
          <cell r="R184">
            <v>1.0491169362335007</v>
          </cell>
          <cell r="S184">
            <v>1.0474688187820984</v>
          </cell>
          <cell r="T184">
            <v>1.0423897324656544</v>
          </cell>
          <cell r="U184">
            <v>1.0410650464617583</v>
          </cell>
          <cell r="V184">
            <v>1.0381769911504424</v>
          </cell>
          <cell r="W184">
            <v>1.0357105309269319</v>
          </cell>
          <cell r="X184">
            <v>1.0320574991340492</v>
          </cell>
          <cell r="Y184">
            <v>1.027220241127526</v>
          </cell>
          <cell r="Z184">
            <v>1.0241100050615826</v>
          </cell>
          <cell r="AA184">
            <v>1.023662585946671</v>
          </cell>
          <cell r="AB184">
            <v>1.018936877076412</v>
          </cell>
          <cell r="AC184">
            <v>1.0121959237343854</v>
          </cell>
          <cell r="AD184">
            <v>1.0103470645475185</v>
          </cell>
          <cell r="AE184">
            <v>1.0082296650717704</v>
          </cell>
          <cell r="AF184">
            <v>1.0068776437411875</v>
          </cell>
          <cell r="AG184">
            <v>1.0075787855495772</v>
          </cell>
          <cell r="AH184">
            <v>1.0069778048038918</v>
          </cell>
          <cell r="AI184">
            <v>1.0051239419588875</v>
          </cell>
          <cell r="AJ184">
            <v>1.0020015048908955</v>
          </cell>
          <cell r="AK184">
            <v>1.000269986500675</v>
          </cell>
          <cell r="AL184">
            <v>0.9982267918343019</v>
          </cell>
          <cell r="AM184">
            <v>0.9977751583910417</v>
          </cell>
          <cell r="AN184">
            <v>0.9903577211835713</v>
          </cell>
          <cell r="AO184">
            <v>0.9844238598147383</v>
          </cell>
          <cell r="AP184">
            <v>0.9822146658781786</v>
          </cell>
          <cell r="AQ184">
            <v>0.9773702115071735</v>
          </cell>
        </row>
        <row r="185">
          <cell r="B185">
            <v>0.7573034082571867</v>
          </cell>
          <cell r="C185">
            <v>0.757692180852818</v>
          </cell>
          <cell r="D185">
            <v>0.7455951731441959</v>
          </cell>
          <cell r="E185">
            <v>0.7331831197483922</v>
          </cell>
          <cell r="F185">
            <v>0.7223720497935426</v>
          </cell>
          <cell r="G185">
            <v>0.7183568830859118</v>
          </cell>
          <cell r="H185">
            <v>0.7204839016398239</v>
          </cell>
          <cell r="I185">
            <v>0.7229170869477507</v>
          </cell>
          <cell r="J185">
            <v>0.7241384210900306</v>
          </cell>
          <cell r="K185">
            <v>0.7208747068159155</v>
          </cell>
          <cell r="L185">
            <v>0.719839607065059</v>
          </cell>
          <cell r="M185">
            <v>0.7167591168717048</v>
          </cell>
          <cell r="N185">
            <v>0.7134640023989314</v>
          </cell>
          <cell r="O185">
            <v>0.7188545827485696</v>
          </cell>
          <cell r="P185">
            <v>0.7104439271092559</v>
          </cell>
          <cell r="Q185">
            <v>0.7018816176373633</v>
          </cell>
          <cell r="R185">
            <v>0.7041036717062635</v>
          </cell>
          <cell r="S185">
            <v>0.7085672697026408</v>
          </cell>
          <cell r="T185">
            <v>0.713392223870011</v>
          </cell>
          <cell r="U185">
            <v>0.7159580865137345</v>
          </cell>
          <cell r="V185">
            <v>0.7162415699001065</v>
          </cell>
          <cell r="W185">
            <v>0.7199263295993541</v>
          </cell>
          <cell r="X185">
            <v>0.7209479454107306</v>
          </cell>
          <cell r="Y185">
            <v>0.7278997330169089</v>
          </cell>
          <cell r="Z185">
            <v>0.724784777929955</v>
          </cell>
          <cell r="AA185">
            <v>0.722481371539347</v>
          </cell>
          <cell r="AB185">
            <v>0.7220996065636696</v>
          </cell>
          <cell r="AC185">
            <v>0.7226597298934541</v>
          </cell>
          <cell r="AD185">
            <v>0.7253008363426771</v>
          </cell>
          <cell r="AE185">
            <v>0.7312379730596537</v>
          </cell>
          <cell r="AF185">
            <v>0.7410030183422336</v>
          </cell>
          <cell r="AG185">
            <v>0.7515278949131786</v>
          </cell>
          <cell r="AH185">
            <v>0.7574414186193793</v>
          </cell>
          <cell r="AI185">
            <v>0.7602587821610379</v>
          </cell>
          <cell r="AJ185">
            <v>0.7634947261989568</v>
          </cell>
          <cell r="AK185">
            <v>0.7640385056154022</v>
          </cell>
          <cell r="AL185">
            <v>0.769954452105873</v>
          </cell>
          <cell r="AM185">
            <v>0.7797385170377519</v>
          </cell>
          <cell r="AN185">
            <v>0.7815232397606995</v>
          </cell>
          <cell r="AO185">
            <v>0.7759642898019915</v>
          </cell>
          <cell r="AP185">
            <v>0.7730020685005086</v>
          </cell>
          <cell r="AQ185">
            <v>0.7711170419033281</v>
          </cell>
        </row>
        <row r="186">
          <cell r="B186">
            <v>0.6369091237348796</v>
          </cell>
          <cell r="C186">
            <v>0.6383856672175496</v>
          </cell>
          <cell r="D186">
            <v>0.6498430607839661</v>
          </cell>
          <cell r="E186">
            <v>0.6601078334159644</v>
          </cell>
          <cell r="F186">
            <v>0.6708266895621243</v>
          </cell>
          <cell r="G186">
            <v>0.6784096424526775</v>
          </cell>
          <cell r="H186">
            <v>0.6848770224916095</v>
          </cell>
          <cell r="I186">
            <v>0.6878921544332656</v>
          </cell>
          <cell r="J186">
            <v>0.6895419712678595</v>
          </cell>
          <cell r="K186">
            <v>0.6892109033182329</v>
          </cell>
          <cell r="L186">
            <v>0.6882316991654094</v>
          </cell>
          <cell r="M186">
            <v>0.6886405325164048</v>
          </cell>
          <cell r="N186">
            <v>0.6843460254090256</v>
          </cell>
          <cell r="O186">
            <v>0.6816668199797626</v>
          </cell>
          <cell r="P186">
            <v>0.6791701878254233</v>
          </cell>
          <cell r="Q186">
            <v>0.6774968733249955</v>
          </cell>
          <cell r="R186">
            <v>0.6755298923856432</v>
          </cell>
          <cell r="S186">
            <v>0.6740368274436288</v>
          </cell>
          <cell r="T186">
            <v>0.6732856373834373</v>
          </cell>
          <cell r="U186">
            <v>0.6730300603618266</v>
          </cell>
          <cell r="V186">
            <v>0.6738766444558346</v>
          </cell>
          <cell r="W186">
            <v>0.6724576702521122</v>
          </cell>
          <cell r="X186">
            <v>0.674757567843091</v>
          </cell>
          <cell r="Y186">
            <v>0.6771172468049849</v>
          </cell>
          <cell r="Z186">
            <v>0.6801347361417225</v>
          </cell>
          <cell r="AA186">
            <v>0.6818313245049525</v>
          </cell>
          <cell r="AB186">
            <v>0.685186402787823</v>
          </cell>
          <cell r="AC186">
            <v>0.688583720473729</v>
          </cell>
          <cell r="AD186">
            <v>0.6923841248381291</v>
          </cell>
          <cell r="AE186">
            <v>0.6956715751896475</v>
          </cell>
          <cell r="AF186">
            <v>0.6968635477425148</v>
          </cell>
          <cell r="AG186">
            <v>0.6977983441226027</v>
          </cell>
          <cell r="AH186">
            <v>0.6978192395461704</v>
          </cell>
          <cell r="AI186">
            <v>0.6975008816645827</v>
          </cell>
          <cell r="AJ186">
            <v>0.6960826655149799</v>
          </cell>
          <cell r="AK186">
            <v>0.6949112049056303</v>
          </cell>
          <cell r="AL186">
            <v>0.6925014301150448</v>
          </cell>
          <cell r="AM186">
            <v>0.6899006071366295</v>
          </cell>
          <cell r="AN186">
            <v>0.6871906772291004</v>
          </cell>
          <cell r="AO186">
            <v>0.6894293289565052</v>
          </cell>
          <cell r="AP186">
            <v>0.6900976356093945</v>
          </cell>
          <cell r="AQ186">
            <v>0.6926905574516496</v>
          </cell>
        </row>
        <row r="190">
          <cell r="B190">
            <v>74993</v>
          </cell>
          <cell r="C190">
            <v>83882</v>
          </cell>
          <cell r="D190">
            <v>91093</v>
          </cell>
          <cell r="E190">
            <v>99098</v>
          </cell>
          <cell r="F190">
            <v>110182</v>
          </cell>
          <cell r="G190">
            <v>116433</v>
          </cell>
          <cell r="H190">
            <v>128366</v>
          </cell>
          <cell r="I190">
            <v>142593</v>
          </cell>
          <cell r="J190">
            <v>159575</v>
          </cell>
          <cell r="K190">
            <v>178649</v>
          </cell>
          <cell r="L190">
            <v>197018</v>
          </cell>
          <cell r="M190">
            <v>205666</v>
          </cell>
          <cell r="N190">
            <v>222970</v>
          </cell>
          <cell r="O190">
            <v>240880</v>
          </cell>
          <cell r="P190">
            <v>237929</v>
          </cell>
          <cell r="Q190">
            <v>245284</v>
          </cell>
          <cell r="R190">
            <v>255034</v>
          </cell>
          <cell r="S190">
            <v>266231</v>
          </cell>
          <cell r="T190">
            <v>280267</v>
          </cell>
          <cell r="U190">
            <v>295637</v>
          </cell>
          <cell r="V190">
            <v>303967</v>
          </cell>
          <cell r="W190">
            <v>313603</v>
          </cell>
          <cell r="X190">
            <v>323191</v>
          </cell>
          <cell r="Y190">
            <v>330696</v>
          </cell>
          <cell r="Z190">
            <v>343650</v>
          </cell>
          <cell r="AA190">
            <v>358785</v>
          </cell>
          <cell r="AB190">
            <v>369173</v>
          </cell>
          <cell r="AC190">
            <v>384527</v>
          </cell>
          <cell r="AD190">
            <v>408348</v>
          </cell>
          <cell r="AE190">
            <v>428076</v>
          </cell>
          <cell r="AF190">
            <v>449839</v>
          </cell>
          <cell r="AG190">
            <v>466923</v>
          </cell>
          <cell r="AH190">
            <v>471695</v>
          </cell>
          <cell r="AI190">
            <v>473164</v>
          </cell>
          <cell r="AJ190">
            <v>476215</v>
          </cell>
          <cell r="AK190">
            <v>483220</v>
          </cell>
          <cell r="AL190">
            <v>507623</v>
          </cell>
          <cell r="AM190">
            <v>515715</v>
          </cell>
          <cell r="AN190">
            <v>502777</v>
          </cell>
          <cell r="AO190">
            <v>504114</v>
          </cell>
          <cell r="AP190">
            <v>509651</v>
          </cell>
          <cell r="AQ190">
            <v>518867</v>
          </cell>
        </row>
        <row r="191">
          <cell r="C191">
            <v>0.11201627348839031</v>
          </cell>
          <cell r="D191">
            <v>0.08246991333927411</v>
          </cell>
          <cell r="E191">
            <v>0.08422829682276313</v>
          </cell>
          <cell r="F191">
            <v>0.10602428449696631</v>
          </cell>
          <cell r="G191">
            <v>0.05518245627743998</v>
          </cell>
          <cell r="H191">
            <v>0.09756955841103815</v>
          </cell>
          <cell r="I191">
            <v>0.10510885973325401</v>
          </cell>
          <cell r="J191">
            <v>0.1125196127258447</v>
          </cell>
          <cell r="K191">
            <v>0.11290895577454778</v>
          </cell>
          <cell r="L191">
            <v>0.09787210820566015</v>
          </cell>
          <cell r="M191">
            <v>0.042958398618609575</v>
          </cell>
          <cell r="N191">
            <v>0.08078373952134064</v>
          </cell>
          <cell r="O191">
            <v>0.07726165091119909</v>
          </cell>
          <cell r="P191">
            <v>-0.012326574335796963</v>
          </cell>
          <cell r="Q191">
            <v>0.030444413045870502</v>
          </cell>
          <cell r="R191">
            <v>0.038980146720108716</v>
          </cell>
          <cell r="S191">
            <v>0.04296748337127359</v>
          </cell>
          <cell r="T191">
            <v>0.05137836726247261</v>
          </cell>
          <cell r="U191">
            <v>0.053389630151132454</v>
          </cell>
          <cell r="V191">
            <v>0.027786792493840293</v>
          </cell>
          <cell r="W191">
            <v>0.031208711874646872</v>
          </cell>
          <cell r="X191">
            <v>0.03011562496753854</v>
          </cell>
          <cell r="Y191">
            <v>0.022956044635146833</v>
          </cell>
          <cell r="Z191">
            <v>0.03842417320790252</v>
          </cell>
          <cell r="AA191">
            <v>0.043099625723063854</v>
          </cell>
          <cell r="AB191">
            <v>0.028542045569552338</v>
          </cell>
          <cell r="AC191">
            <v>0.040748638686404576</v>
          </cell>
          <cell r="AD191">
            <v>0.060105744486380674</v>
          </cell>
          <cell r="AE191">
            <v>0.04718099787853621</v>
          </cell>
          <cell r="AF191">
            <v>0.04958899105729698</v>
          </cell>
          <cell r="AG191">
            <v>0.03727462087849916</v>
          </cell>
          <cell r="AH191">
            <v>0.010168228429087978</v>
          </cell>
          <cell r="AI191">
            <v>0.003109461165350181</v>
          </cell>
          <cell r="AJ191">
            <v>0.0064273814848941815</v>
          </cell>
          <cell r="AK191">
            <v>0.014602603565829106</v>
          </cell>
          <cell r="AL191">
            <v>0.04926700958991423</v>
          </cell>
          <cell r="AM191">
            <v>0.01581524122978184</v>
          </cell>
          <cell r="AN191">
            <v>-0.025407555476920727</v>
          </cell>
          <cell r="AO191">
            <v>0.0026557011350655246</v>
          </cell>
          <cell r="AP191">
            <v>0.01092374477302091</v>
          </cell>
          <cell r="AQ191">
            <v>0.017921410539400717</v>
          </cell>
        </row>
        <row r="192">
          <cell r="C192">
            <v>0.11853106289920401</v>
          </cell>
          <cell r="D192">
            <v>0.08596599985694198</v>
          </cell>
          <cell r="E192">
            <v>0.08787722437508916</v>
          </cell>
          <cell r="F192">
            <v>0.11184887686936174</v>
          </cell>
          <cell r="G192">
            <v>0.05673340473035515</v>
          </cell>
          <cell r="H192">
            <v>0.102488126218512</v>
          </cell>
          <cell r="I192">
            <v>0.11083152859791534</v>
          </cell>
          <cell r="J192">
            <v>0.11909420518538782</v>
          </cell>
          <cell r="K192">
            <v>0.11953000156666138</v>
          </cell>
          <cell r="L192">
            <v>0.10282173423864682</v>
          </cell>
          <cell r="M192">
            <v>0.04389446649544704</v>
          </cell>
          <cell r="N192">
            <v>0.08413641535304817</v>
          </cell>
          <cell r="O192">
            <v>0.0803247073597344</v>
          </cell>
          <cell r="P192">
            <v>-0.012250913317834566</v>
          </cell>
          <cell r="Q192">
            <v>0.03091258316556611</v>
          </cell>
          <cell r="R192">
            <v>0.039749841000636055</v>
          </cell>
          <cell r="S192">
            <v>0.04390395006156034</v>
          </cell>
          <cell r="T192">
            <v>0.052721133151286015</v>
          </cell>
          <cell r="U192">
            <v>0.05484056274909288</v>
          </cell>
          <cell r="V192">
            <v>0.02817644611466097</v>
          </cell>
          <cell r="W192">
            <v>0.03170080962736077</v>
          </cell>
          <cell r="X192">
            <v>0.030573687113962578</v>
          </cell>
          <cell r="Y192">
            <v>0.023221562481628544</v>
          </cell>
          <cell r="Z192">
            <v>0.03917192829668337</v>
          </cell>
          <cell r="AA192">
            <v>0.04404190309908329</v>
          </cell>
          <cell r="AB192">
            <v>0.028953272851429235</v>
          </cell>
          <cell r="AC192">
            <v>0.04159025714231546</v>
          </cell>
          <cell r="AD192">
            <v>0.06194883584247668</v>
          </cell>
          <cell r="AE192">
            <v>0.048311734109142135</v>
          </cell>
          <cell r="AF192">
            <v>0.05083910333679076</v>
          </cell>
          <cell r="AG192">
            <v>0.037978032140387974</v>
          </cell>
          <cell r="AH192">
            <v>0.01022010053049427</v>
          </cell>
          <cell r="AI192">
            <v>0.0031143005543836644</v>
          </cell>
          <cell r="AJ192">
            <v>0.006448081426313035</v>
          </cell>
          <cell r="AK192">
            <v>0.01470974244826384</v>
          </cell>
          <cell r="AL192">
            <v>0.050500807085799515</v>
          </cell>
          <cell r="AM192">
            <v>0.015940964061912144</v>
          </cell>
          <cell r="AN192">
            <v>-0.025087499878808983</v>
          </cell>
          <cell r="AO192">
            <v>0.002659230633063947</v>
          </cell>
          <cell r="AP192">
            <v>0.010983626719353268</v>
          </cell>
          <cell r="AQ192">
            <v>0.018082962654836443</v>
          </cell>
        </row>
        <row r="193">
          <cell r="B193">
            <v>47403</v>
          </cell>
          <cell r="C193">
            <v>48065</v>
          </cell>
          <cell r="D193">
            <v>48685</v>
          </cell>
          <cell r="E193">
            <v>49102</v>
          </cell>
          <cell r="F193">
            <v>49743</v>
          </cell>
          <cell r="G193">
            <v>50544</v>
          </cell>
          <cell r="H193">
            <v>51581</v>
          </cell>
          <cell r="I193">
            <v>52575</v>
          </cell>
          <cell r="J193">
            <v>53451</v>
          </cell>
          <cell r="K193">
            <v>53857</v>
          </cell>
          <cell r="L193">
            <v>54434</v>
          </cell>
          <cell r="M193">
            <v>54818</v>
          </cell>
          <cell r="N193">
            <v>55102</v>
          </cell>
          <cell r="O193">
            <v>56348</v>
          </cell>
          <cell r="P193">
            <v>56110</v>
          </cell>
          <cell r="Q193">
            <v>55973</v>
          </cell>
          <cell r="R193">
            <v>56432</v>
          </cell>
          <cell r="S193">
            <v>57108</v>
          </cell>
          <cell r="T193">
            <v>57665</v>
          </cell>
          <cell r="U193">
            <v>58258</v>
          </cell>
          <cell r="V193">
            <v>58657</v>
          </cell>
          <cell r="W193">
            <v>59108</v>
          </cell>
          <cell r="X193">
            <v>59591</v>
          </cell>
          <cell r="Y193">
            <v>60493</v>
          </cell>
          <cell r="Z193">
            <v>60699</v>
          </cell>
          <cell r="AA193">
            <v>61041</v>
          </cell>
          <cell r="AB193">
            <v>61340</v>
          </cell>
          <cell r="AC193">
            <v>61582</v>
          </cell>
          <cell r="AD193">
            <v>62298</v>
          </cell>
          <cell r="AE193">
            <v>63216</v>
          </cell>
          <cell r="AF193">
            <v>64269</v>
          </cell>
          <cell r="AG193">
            <v>65543</v>
          </cell>
          <cell r="AH193">
            <v>66239</v>
          </cell>
          <cell r="AI193">
            <v>66499</v>
          </cell>
          <cell r="AJ193">
            <v>66583</v>
          </cell>
          <cell r="AK193">
            <v>66688</v>
          </cell>
          <cell r="AL193">
            <v>66991</v>
          </cell>
          <cell r="AM193">
            <v>67719</v>
          </cell>
          <cell r="AN193">
            <v>67275</v>
          </cell>
          <cell r="AO193">
            <v>66740</v>
          </cell>
          <cell r="AP193">
            <v>66437</v>
          </cell>
          <cell r="AQ193">
            <v>66080</v>
          </cell>
        </row>
        <row r="194">
          <cell r="C194">
            <v>0.013868743680307861</v>
          </cell>
          <cell r="D194">
            <v>0.012816712912939995</v>
          </cell>
          <cell r="E194">
            <v>0.008528792737737219</v>
          </cell>
          <cell r="F194">
            <v>0.012969983018888572</v>
          </cell>
          <cell r="G194">
            <v>0.015974493872383987</v>
          </cell>
          <cell r="H194">
            <v>0.020309143564978482</v>
          </cell>
          <cell r="I194">
            <v>0.01908733396405558</v>
          </cell>
          <cell r="J194">
            <v>0.016524624781179095</v>
          </cell>
          <cell r="K194">
            <v>0.007567039499343159</v>
          </cell>
          <cell r="L194">
            <v>0.010656572761453462</v>
          </cell>
          <cell r="M194">
            <v>0.007029648542990104</v>
          </cell>
          <cell r="N194">
            <v>0.005167405967049616</v>
          </cell>
          <cell r="O194">
            <v>0.022360734257281592</v>
          </cell>
          <cell r="P194">
            <v>-0.004232697635179804</v>
          </cell>
          <cell r="Q194">
            <v>-0.0024446181531150783</v>
          </cell>
          <cell r="R194">
            <v>0.008166941883930565</v>
          </cell>
          <cell r="S194">
            <v>0.01190783843327743</v>
          </cell>
          <cell r="T194">
            <v>0.009706191750928343</v>
          </cell>
          <cell r="U194">
            <v>0.01023101839355713</v>
          </cell>
          <cell r="V194">
            <v>0.006825497994792831</v>
          </cell>
          <cell r="W194">
            <v>0.007659358975135258</v>
          </cell>
          <cell r="X194">
            <v>0.00813827691584573</v>
          </cell>
          <cell r="Y194">
            <v>0.015023099906175357</v>
          </cell>
          <cell r="Z194">
            <v>0.0033995676017585306</v>
          </cell>
          <cell r="AA194">
            <v>0.005618546076708439</v>
          </cell>
          <cell r="AB194">
            <v>0.004886389144229876</v>
          </cell>
          <cell r="AC194">
            <v>0.003937461360145347</v>
          </cell>
          <cell r="AD194">
            <v>0.011559702503121017</v>
          </cell>
          <cell r="AE194">
            <v>0.014628111119663093</v>
          </cell>
          <cell r="AF194">
            <v>0.016519966234157468</v>
          </cell>
          <cell r="AG194">
            <v>0.019629015893288523</v>
          </cell>
          <cell r="AH194">
            <v>0.010562997548210946</v>
          </cell>
          <cell r="AI194">
            <v>0.003917496610066152</v>
          </cell>
          <cell r="AJ194">
            <v>0.0012623797531630344</v>
          </cell>
          <cell r="AK194">
            <v>0.0015757369829264112</v>
          </cell>
          <cell r="AL194">
            <v>0.004533255319048216</v>
          </cell>
          <cell r="AM194">
            <v>0.010808508459655176</v>
          </cell>
          <cell r="AN194">
            <v>-0.006578093856580903</v>
          </cell>
          <cell r="AO194">
            <v>-0.007984223289741606</v>
          </cell>
          <cell r="AP194">
            <v>-0.004550343119559453</v>
          </cell>
          <cell r="AQ194">
            <v>-0.005388000990945798</v>
          </cell>
        </row>
        <row r="195">
          <cell r="C195">
            <v>0.01396536084214084</v>
          </cell>
          <cell r="D195">
            <v>0.01289919900135228</v>
          </cell>
          <cell r="E195">
            <v>0.00856526650919176</v>
          </cell>
          <cell r="F195">
            <v>0.013054458066881214</v>
          </cell>
          <cell r="G195">
            <v>0.016102768228695385</v>
          </cell>
          <cell r="H195">
            <v>0.020516777461221825</v>
          </cell>
          <cell r="I195">
            <v>0.0192706616777496</v>
          </cell>
          <cell r="J195">
            <v>0.016661911554921582</v>
          </cell>
          <cell r="K195">
            <v>0.007595741894445451</v>
          </cell>
          <cell r="L195">
            <v>0.010713556269380087</v>
          </cell>
          <cell r="M195">
            <v>0.007054414520336616</v>
          </cell>
          <cell r="N195">
            <v>0.005180780035754617</v>
          </cell>
          <cell r="O195">
            <v>0.022612609342673506</v>
          </cell>
          <cell r="P195">
            <v>-0.004223752395825953</v>
          </cell>
          <cell r="Q195">
            <v>-0.002441632507574454</v>
          </cell>
          <cell r="R195">
            <v>0.008200382327193445</v>
          </cell>
          <cell r="S195">
            <v>0.01197901899631404</v>
          </cell>
          <cell r="T195">
            <v>0.009753449604258613</v>
          </cell>
          <cell r="U195">
            <v>0.01028353420619088</v>
          </cell>
          <cell r="V195">
            <v>0.006848844793847952</v>
          </cell>
          <cell r="W195">
            <v>0.007688766899091259</v>
          </cell>
          <cell r="X195">
            <v>0.008171482709616207</v>
          </cell>
          <cell r="Y195">
            <v>0.015136513903106108</v>
          </cell>
          <cell r="Z195">
            <v>0.003405352685434737</v>
          </cell>
          <cell r="AA195">
            <v>0.00563435970938575</v>
          </cell>
          <cell r="AB195">
            <v>0.004898347012663562</v>
          </cell>
          <cell r="AC195">
            <v>0.003945223345288573</v>
          </cell>
          <cell r="AD195">
            <v>0.01162677405735435</v>
          </cell>
          <cell r="AE195">
            <v>0.014735625541751007</v>
          </cell>
          <cell r="AF195">
            <v>0.016657175398633317</v>
          </cell>
          <cell r="AG195">
            <v>0.019822931740030247</v>
          </cell>
          <cell r="AH195">
            <v>0.010618982957752987</v>
          </cell>
          <cell r="AI195">
            <v>0.003925180029891839</v>
          </cell>
          <cell r="AJ195">
            <v>0.0012631768898780926</v>
          </cell>
          <cell r="AK195">
            <v>0.0015769791087816287</v>
          </cell>
          <cell r="AL195">
            <v>0.004543546065259196</v>
          </cell>
          <cell r="AM195">
            <v>0.010867131405711161</v>
          </cell>
          <cell r="AN195">
            <v>-0.006556505559739523</v>
          </cell>
          <cell r="AO195">
            <v>-0.00795243403939061</v>
          </cell>
          <cell r="AP195">
            <v>-0.0045400059934072035</v>
          </cell>
          <cell r="AQ195">
            <v>-0.005373511747971738</v>
          </cell>
        </row>
        <row r="196">
          <cell r="B196">
            <v>0.7368691816833499</v>
          </cell>
          <cell r="C196">
            <v>0.700466985684054</v>
          </cell>
          <cell r="D196">
            <v>0.7132634703200389</v>
          </cell>
          <cell r="E196">
            <v>0.7117633101010511</v>
          </cell>
          <cell r="F196">
            <v>0.6934536967993777</v>
          </cell>
          <cell r="G196">
            <v>0.7086520885519576</v>
          </cell>
          <cell r="H196">
            <v>0.6922591290584412</v>
          </cell>
          <cell r="I196">
            <v>0.6746623655070572</v>
          </cell>
          <cell r="J196">
            <v>0.6584873892099283</v>
          </cell>
          <cell r="K196">
            <v>0.6541368756797528</v>
          </cell>
          <cell r="L196">
            <v>0.6544460243365283</v>
          </cell>
          <cell r="M196">
            <v>0.6866996947216227</v>
          </cell>
          <cell r="N196">
            <v>0.6885442389165761</v>
          </cell>
          <cell r="O196">
            <v>0.6996395115248023</v>
          </cell>
          <cell r="P196">
            <v>0.7336617304711415</v>
          </cell>
          <cell r="Q196">
            <v>0.7696203586536945</v>
          </cell>
          <cell r="R196">
            <v>0.7677376755381404</v>
          </cell>
          <cell r="S196">
            <v>0.7677433654987297</v>
          </cell>
          <cell r="T196">
            <v>0.7565624332922981</v>
          </cell>
          <cell r="U196">
            <v>0.7476969567056143</v>
          </cell>
          <cell r="V196">
            <v>0.7394116659856141</v>
          </cell>
          <cell r="W196">
            <v>0.7383142738482227</v>
          </cell>
          <cell r="X196">
            <v>0.736893774114458</v>
          </cell>
          <cell r="Y196">
            <v>0.7343061186675076</v>
          </cell>
          <cell r="Z196">
            <v>0.7175007163466973</v>
          </cell>
          <cell r="AA196">
            <v>0.6963856770988562</v>
          </cell>
          <cell r="AB196">
            <v>0.6898706369979675</v>
          </cell>
          <cell r="AC196">
            <v>0.686396836430896</v>
          </cell>
          <cell r="AD196">
            <v>0.6743632267647094</v>
          </cell>
          <cell r="AE196">
            <v>0.6701936584026128</v>
          </cell>
          <cell r="AF196">
            <v>0.6684407948935909</v>
          </cell>
          <cell r="AG196">
            <v>0.6688974040058981</v>
          </cell>
          <cell r="AH196">
            <v>0.6662615025663607</v>
          </cell>
          <cell r="AI196">
            <v>0.667716260124903</v>
          </cell>
          <cell r="AJ196">
            <v>0.675128924437615</v>
          </cell>
          <cell r="AK196">
            <v>0.6793843117271062</v>
          </cell>
          <cell r="AL196">
            <v>0.6663848629209862</v>
          </cell>
          <cell r="AM196">
            <v>0.6689074443627888</v>
          </cell>
          <cell r="AN196">
            <v>0.6807272311789417</v>
          </cell>
          <cell r="AO196">
            <v>0.673837142240812</v>
          </cell>
          <cell r="AP196">
            <v>0.660496627792172</v>
          </cell>
          <cell r="AQ196">
            <v>0.6507870288847006</v>
          </cell>
        </row>
        <row r="197">
          <cell r="B197">
            <v>224979</v>
          </cell>
          <cell r="C197">
            <v>235809</v>
          </cell>
          <cell r="D197">
            <v>248042</v>
          </cell>
          <cell r="E197">
            <v>261364</v>
          </cell>
          <cell r="F197">
            <v>276160</v>
          </cell>
          <cell r="G197">
            <v>290744</v>
          </cell>
          <cell r="H197">
            <v>307685</v>
          </cell>
          <cell r="I197">
            <v>328441</v>
          </cell>
          <cell r="J197">
            <v>354115</v>
          </cell>
          <cell r="K197">
            <v>385081</v>
          </cell>
          <cell r="L197">
            <v>421845</v>
          </cell>
          <cell r="M197">
            <v>459038</v>
          </cell>
          <cell r="N197">
            <v>499166</v>
          </cell>
          <cell r="O197">
            <v>546442</v>
          </cell>
          <cell r="P197">
            <v>589223</v>
          </cell>
          <cell r="Q197">
            <v>630701</v>
          </cell>
          <cell r="R197">
            <v>673146</v>
          </cell>
          <cell r="S197">
            <v>715895</v>
          </cell>
          <cell r="T197">
            <v>762721</v>
          </cell>
          <cell r="U197">
            <v>812996</v>
          </cell>
          <cell r="V197">
            <v>862172</v>
          </cell>
          <cell r="W197">
            <v>910214</v>
          </cell>
          <cell r="X197">
            <v>956247</v>
          </cell>
          <cell r="Y197">
            <v>999030</v>
          </cell>
          <cell r="Z197">
            <v>1043410</v>
          </cell>
          <cell r="AA197">
            <v>1089495</v>
          </cell>
          <cell r="AB197">
            <v>1136876</v>
          </cell>
          <cell r="AC197">
            <v>1189787</v>
          </cell>
          <cell r="AD197">
            <v>1251188</v>
          </cell>
          <cell r="AE197">
            <v>1317346</v>
          </cell>
          <cell r="AF197">
            <v>1390949</v>
          </cell>
          <cell r="AG197">
            <v>1464926</v>
          </cell>
          <cell r="AH197">
            <v>1533396</v>
          </cell>
          <cell r="AI197">
            <v>1597492</v>
          </cell>
          <cell r="AJ197">
            <v>1658263</v>
          </cell>
          <cell r="AK197">
            <v>1718721</v>
          </cell>
          <cell r="AL197">
            <v>1788630</v>
          </cell>
          <cell r="AM197">
            <v>1855059</v>
          </cell>
          <cell r="AN197">
            <v>1911384</v>
          </cell>
          <cell r="AO197">
            <v>1964935</v>
          </cell>
          <cell r="AP197">
            <v>2018984</v>
          </cell>
          <cell r="AQ197">
            <v>2076957</v>
          </cell>
        </row>
        <row r="198">
          <cell r="C198">
            <v>0.04701509079856437</v>
          </cell>
          <cell r="D198">
            <v>0.05057593135095549</v>
          </cell>
          <cell r="E198">
            <v>0.05231598507168027</v>
          </cell>
          <cell r="F198">
            <v>0.05506633615860296</v>
          </cell>
          <cell r="G198">
            <v>0.051462747005311095</v>
          </cell>
          <cell r="H198">
            <v>0.056633377458081044</v>
          </cell>
          <cell r="I198">
            <v>0.06528068517363705</v>
          </cell>
          <cell r="J198">
            <v>0.07526450160356335</v>
          </cell>
          <cell r="K198">
            <v>0.08383198263372779</v>
          </cell>
          <cell r="L198">
            <v>0.09118424621778465</v>
          </cell>
          <cell r="M198">
            <v>0.08449504731760797</v>
          </cell>
          <cell r="N198">
            <v>0.08380571045656114</v>
          </cell>
          <cell r="O198">
            <v>0.09048946630541979</v>
          </cell>
          <cell r="P198">
            <v>0.07537654774082504</v>
          </cell>
          <cell r="Q198">
            <v>0.06802717940064255</v>
          </cell>
          <cell r="R198">
            <v>0.06513034598737544</v>
          </cell>
          <cell r="S198">
            <v>0.061571262966476505</v>
          </cell>
          <cell r="T198">
            <v>0.06335879439070514</v>
          </cell>
          <cell r="U198">
            <v>0.0638338869337245</v>
          </cell>
          <cell r="V198">
            <v>0.058728597235411</v>
          </cell>
          <cell r="W198">
            <v>0.054224949977227314</v>
          </cell>
          <cell r="X198">
            <v>0.0493365111817774</v>
          </cell>
          <cell r="Y198">
            <v>0.043768560346768834</v>
          </cell>
          <cell r="Z198">
            <v>0.043464666366811545</v>
          </cell>
          <cell r="AA198">
            <v>0.043220090518512035</v>
          </cell>
          <cell r="AB198">
            <v>0.04256986376316316</v>
          </cell>
          <cell r="AC198">
            <v>0.045490149611850834</v>
          </cell>
          <cell r="AD198">
            <v>0.05031920046418705</v>
          </cell>
          <cell r="AE198">
            <v>0.0515256065858209</v>
          </cell>
          <cell r="AF198">
            <v>0.05436714144294646</v>
          </cell>
          <cell r="AG198">
            <v>0.051818481249021</v>
          </cell>
          <cell r="AH198">
            <v>0.045680154309152246</v>
          </cell>
          <cell r="AI198">
            <v>0.040950015875268364</v>
          </cell>
          <cell r="AJ198">
            <v>0.03733576955044053</v>
          </cell>
          <cell r="AK198">
            <v>0.03580974058039753</v>
          </cell>
          <cell r="AL198">
            <v>0.039869554121156316</v>
          </cell>
          <cell r="AM198">
            <v>0.03646653779923788</v>
          </cell>
          <cell r="AN198">
            <v>0.029911085503721305</v>
          </cell>
          <cell r="AO198">
            <v>0.027631578906458048</v>
          </cell>
          <cell r="AP198">
            <v>0.027135248690394985</v>
          </cell>
          <cell r="AQ198">
            <v>0.028309427158644124</v>
          </cell>
        </row>
        <row r="199">
          <cell r="C199">
            <v>0.04813782619711171</v>
          </cell>
          <cell r="D199">
            <v>0.051876730743949606</v>
          </cell>
          <cell r="E199">
            <v>0.053708646116383596</v>
          </cell>
          <cell r="F199">
            <v>0.05661070384597733</v>
          </cell>
          <cell r="G199">
            <v>0.052809965237543555</v>
          </cell>
          <cell r="H199">
            <v>0.05826775445065069</v>
          </cell>
          <cell r="I199">
            <v>0.06745860214180088</v>
          </cell>
          <cell r="J199">
            <v>0.07816929067930012</v>
          </cell>
          <cell r="K199">
            <v>0.0874461686175394</v>
          </cell>
          <cell r="L199">
            <v>0.09547082302164989</v>
          </cell>
          <cell r="M199">
            <v>0.08816745487086486</v>
          </cell>
          <cell r="N199">
            <v>0.0874175994144275</v>
          </cell>
          <cell r="O199">
            <v>0.09470997624036892</v>
          </cell>
          <cell r="P199">
            <v>0.07829010215173793</v>
          </cell>
          <cell r="Q199">
            <v>0.07039440076168102</v>
          </cell>
          <cell r="R199">
            <v>0.06729813334686319</v>
          </cell>
          <cell r="S199">
            <v>0.06350628244095624</v>
          </cell>
          <cell r="T199">
            <v>0.06540903344764248</v>
          </cell>
          <cell r="U199">
            <v>0.06591532159203695</v>
          </cell>
          <cell r="V199">
            <v>0.060487382471746454</v>
          </cell>
          <cell r="W199">
            <v>0.05572206009937686</v>
          </cell>
          <cell r="X199">
            <v>0.05057382110141129</v>
          </cell>
          <cell r="Y199">
            <v>0.044740532519317755</v>
          </cell>
          <cell r="Z199">
            <v>0.04442309039768566</v>
          </cell>
          <cell r="AA199">
            <v>0.04416768096913004</v>
          </cell>
          <cell r="AB199">
            <v>0.043488955892408976</v>
          </cell>
          <cell r="AC199">
            <v>0.04654069573110875</v>
          </cell>
          <cell r="AD199">
            <v>0.05160671616011947</v>
          </cell>
          <cell r="AE199">
            <v>0.05287614651035666</v>
          </cell>
          <cell r="AF199">
            <v>0.055872185439512556</v>
          </cell>
          <cell r="AG199">
            <v>0.05318455241709086</v>
          </cell>
          <cell r="AH199">
            <v>0.046739562271404855</v>
          </cell>
          <cell r="AI199">
            <v>0.04180003078135064</v>
          </cell>
          <cell r="AJ199">
            <v>0.03804150505918025</v>
          </cell>
          <cell r="AK199">
            <v>0.036458631712822376</v>
          </cell>
          <cell r="AL199">
            <v>0.04067501357113801</v>
          </cell>
          <cell r="AM199">
            <v>0.03713959846362869</v>
          </cell>
          <cell r="AN199">
            <v>0.030362915680848923</v>
          </cell>
          <cell r="AO199">
            <v>0.0280168715443887</v>
          </cell>
          <cell r="AP199">
            <v>0.02750676231020366</v>
          </cell>
          <cell r="AQ199">
            <v>0.02871394721305376</v>
          </cell>
        </row>
        <row r="200">
          <cell r="C200">
            <v>0.0882191045421884</v>
          </cell>
          <cell r="D200">
            <v>0.05882625316798995</v>
          </cell>
          <cell r="E200">
            <v>0.06307842870672153</v>
          </cell>
          <cell r="F200">
            <v>0.08014982004487038</v>
          </cell>
          <cell r="G200">
            <v>0.028868533973838227</v>
          </cell>
          <cell r="H200">
            <v>0.06608196347151139</v>
          </cell>
          <cell r="I200">
            <v>0.07099309015737147</v>
          </cell>
          <cell r="J200">
            <v>0.07593457925356593</v>
          </cell>
          <cell r="K200">
            <v>0.07896468476664036</v>
          </cell>
          <cell r="L200">
            <v>0.05938887773044163</v>
          </cell>
          <cell r="M200">
            <v>0.011658816991020463</v>
          </cell>
          <cell r="N200">
            <v>0.05112398057920019</v>
          </cell>
          <cell r="O200">
            <v>0.03443773741674285</v>
          </cell>
          <cell r="P200">
            <v>-0.029296865352560573</v>
          </cell>
          <cell r="Q200">
            <v>0.016653763753521445</v>
          </cell>
          <cell r="R200">
            <v>0.017582752189851815</v>
          </cell>
          <cell r="S200">
            <v>0.019524985098107517</v>
          </cell>
          <cell r="T200">
            <v>0.02861111647738178</v>
          </cell>
          <cell r="U200">
            <v>0.02963444489558221</v>
          </cell>
          <cell r="V200">
            <v>0.007435952337751439</v>
          </cell>
          <cell r="W200">
            <v>0.011363802404442486</v>
          </cell>
          <cell r="X200">
            <v>0.011137836120835116</v>
          </cell>
          <cell r="Y200">
            <v>0.0002954517738205783</v>
          </cell>
          <cell r="Z200">
            <v>0.02370624390551769</v>
          </cell>
          <cell r="AA200">
            <v>0.02606471219061995</v>
          </cell>
          <cell r="AB200">
            <v>0.011968904446049422</v>
          </cell>
          <cell r="AC200">
            <v>0.023780122835723644</v>
          </cell>
          <cell r="AD200">
            <v>0.03592452413499829</v>
          </cell>
          <cell r="AE200">
            <v>0.020383858765073433</v>
          </cell>
          <cell r="AF200">
            <v>0.02052044549539044</v>
          </cell>
          <cell r="AG200">
            <v>0.006987589442265407</v>
          </cell>
          <cell r="AH200">
            <v>-0.012114716250661083</v>
          </cell>
          <cell r="AI200">
            <v>-0.01311333944315394</v>
          </cell>
          <cell r="AJ200">
            <v>-0.006554199210891561</v>
          </cell>
          <cell r="AK200">
            <v>0.0020509079571627703</v>
          </cell>
          <cell r="AL200">
            <v>0.03294503010213573</v>
          </cell>
          <cell r="AM200">
            <v>-0.0034884497365303187</v>
          </cell>
          <cell r="AN200">
            <v>-0.030479462946711722</v>
          </cell>
          <cell r="AO200">
            <v>-0.0009766274008913122</v>
          </cell>
          <cell r="AP200">
            <v>0.004716722622700096</v>
          </cell>
          <cell r="AQ200">
            <v>0.011541832527283894</v>
          </cell>
        </row>
        <row r="201">
          <cell r="C201">
            <v>0.0943299205026815</v>
          </cell>
          <cell r="D201">
            <v>0.06189051866822681</v>
          </cell>
          <cell r="E201">
            <v>0.0662999795570687</v>
          </cell>
          <cell r="F201">
            <v>0.0854424126776009</v>
          </cell>
          <cell r="G201">
            <v>0.02993607131802002</v>
          </cell>
          <cell r="H201">
            <v>0.0703538302196686</v>
          </cell>
          <cell r="I201">
            <v>0.07588351635850453</v>
          </cell>
          <cell r="J201">
            <v>0.08142674800284497</v>
          </cell>
          <cell r="K201">
            <v>0.0843169416074617</v>
          </cell>
          <cell r="L201">
            <v>0.06281996747665052</v>
          </cell>
          <cell r="M201">
            <v>0.01142731167123259</v>
          </cell>
          <cell r="N201">
            <v>0.05334250414862893</v>
          </cell>
          <cell r="O201">
            <v>0.03605689767789355</v>
          </cell>
          <cell r="P201">
            <v>-0.030003758154362712</v>
          </cell>
          <cell r="Q201">
            <v>0.016574276451481913</v>
          </cell>
          <cell r="R201">
            <v>0.017823277651145886</v>
          </cell>
          <cell r="S201">
            <v>0.019957382272533367</v>
          </cell>
          <cell r="T201">
            <v>0.029419023642497544</v>
          </cell>
          <cell r="U201">
            <v>0.03052095928154682</v>
          </cell>
          <cell r="V201">
            <v>0.007350024148361582</v>
          </cell>
          <cell r="W201">
            <v>0.011442415517691547</v>
          </cell>
          <cell r="X201">
            <v>0.011245885181359544</v>
          </cell>
          <cell r="Y201">
            <v>0.00021944196934180205</v>
          </cell>
          <cell r="Z201">
            <v>0.024179094090458687</v>
          </cell>
          <cell r="AA201">
            <v>0.02670827514628803</v>
          </cell>
          <cell r="AB201">
            <v>0.012086844889029648</v>
          </cell>
          <cell r="AC201">
            <v>0.024286958903113266</v>
          </cell>
          <cell r="AD201">
            <v>0.037303122444644156</v>
          </cell>
          <cell r="AE201">
            <v>0.02099712288011686</v>
          </cell>
          <cell r="AF201">
            <v>0.021179830380763667</v>
          </cell>
          <cell r="AG201">
            <v>0.007108981187612452</v>
          </cell>
          <cell r="AH201">
            <v>-0.012453710293829485</v>
          </cell>
          <cell r="AI201">
            <v>-0.013396076530414032</v>
          </cell>
          <cell r="AJ201">
            <v>-0.006763310493312613</v>
          </cell>
          <cell r="AK201">
            <v>0.001949158281741711</v>
          </cell>
          <cell r="AL201">
            <v>0.03390325653570063</v>
          </cell>
          <cell r="AM201">
            <v>-0.003624785604899374</v>
          </cell>
          <cell r="AN201">
            <v>-0.030318360161823123</v>
          </cell>
          <cell r="AO201">
            <v>-0.0011201868283644192</v>
          </cell>
          <cell r="AP201">
            <v>0.0046436468053216474</v>
          </cell>
          <cell r="AQ201">
            <v>0.011552691581257631</v>
          </cell>
        </row>
        <row r="206">
          <cell r="B206">
            <v>0.019187777487594673</v>
          </cell>
          <cell r="C206">
            <v>0.01951714064782198</v>
          </cell>
          <cell r="D206">
            <v>0.020005929188548197</v>
          </cell>
          <cell r="E206">
            <v>0.0204537857262243</v>
          </cell>
          <cell r="F206">
            <v>0.021852890244908055</v>
          </cell>
          <cell r="G206">
            <v>0.02268564457096381</v>
          </cell>
          <cell r="H206">
            <v>0.023005780346820808</v>
          </cell>
          <cell r="I206">
            <v>0.023947451976504205</v>
          </cell>
          <cell r="J206">
            <v>0.025219952867242736</v>
          </cell>
          <cell r="K206">
            <v>0.026532846715328465</v>
          </cell>
          <cell r="L206">
            <v>0.027712247871769305</v>
          </cell>
          <cell r="M206">
            <v>0.028605426709110204</v>
          </cell>
          <cell r="N206">
            <v>0.0291942381273914</v>
          </cell>
          <cell r="O206">
            <v>0.03041744177394151</v>
          </cell>
          <cell r="P206">
            <v>0.03140125507567368</v>
          </cell>
          <cell r="Q206">
            <v>0.03117078881896678</v>
          </cell>
          <cell r="R206">
            <v>0.032400174241324235</v>
          </cell>
          <cell r="S206">
            <v>0.032959728637413394</v>
          </cell>
          <cell r="T206">
            <v>0.03352890546549993</v>
          </cell>
          <cell r="U206">
            <v>0.034041886308590966</v>
          </cell>
          <cell r="V206">
            <v>0.03417950530035336</v>
          </cell>
          <cell r="W206">
            <v>0.03377482978872745</v>
          </cell>
          <cell r="X206">
            <v>0.033227834835464265</v>
          </cell>
          <cell r="Y206">
            <v>0.03366882438922531</v>
          </cell>
          <cell r="Z206">
            <v>0.03463879645036051</v>
          </cell>
          <cell r="AA206">
            <v>0.0355375379519735</v>
          </cell>
          <cell r="AB206">
            <v>0.036316222893219875</v>
          </cell>
          <cell r="AC206">
            <v>0.036595976815547215</v>
          </cell>
          <cell r="AD206">
            <v>0.0373109756097561</v>
          </cell>
          <cell r="AE206">
            <v>0.03882281635126945</v>
          </cell>
          <cell r="AF206">
            <v>0.04014044943820225</v>
          </cell>
          <cell r="AG206">
            <v>0.0407305905773059</v>
          </cell>
          <cell r="AH206">
            <v>0.04124341412012645</v>
          </cell>
          <cell r="AI206">
            <v>0.04126945716154349</v>
          </cell>
          <cell r="AJ206">
            <v>0.04234154586231555</v>
          </cell>
          <cell r="AK206">
            <v>0.04308428747008215</v>
          </cell>
          <cell r="AL206">
            <v>0.04418995492594977</v>
          </cell>
          <cell r="AM206">
            <v>0.0456261610402921</v>
          </cell>
          <cell r="AN206">
            <v>0.04700770357165595</v>
          </cell>
          <cell r="AO206">
            <v>0.04832142179495288</v>
          </cell>
          <cell r="AP206">
            <v>0.05</v>
          </cell>
          <cell r="AQ206">
            <v>0.05154177594604721</v>
          </cell>
        </row>
        <row r="207">
          <cell r="B207">
            <v>0.04653927364864865</v>
          </cell>
          <cell r="C207">
            <v>0.04728216890560948</v>
          </cell>
          <cell r="D207">
            <v>0.048191349872721896</v>
          </cell>
          <cell r="E207">
            <v>0.04927192155639975</v>
          </cell>
          <cell r="F207">
            <v>0.05242939280553697</v>
          </cell>
          <cell r="G207">
            <v>0.05471466361163143</v>
          </cell>
          <cell r="H207">
            <v>0.0557761834695932</v>
          </cell>
          <cell r="I207">
            <v>0.05890192299156064</v>
          </cell>
          <cell r="J207">
            <v>0.06210799196776109</v>
          </cell>
          <cell r="K207">
            <v>0.06501636803369995</v>
          </cell>
          <cell r="L207">
            <v>0.06799351463652016</v>
          </cell>
          <cell r="M207">
            <v>0.07068363928126628</v>
          </cell>
          <cell r="N207">
            <v>0.07352829098222004</v>
          </cell>
          <cell r="O207">
            <v>0.07717992933374111</v>
          </cell>
          <cell r="P207">
            <v>0.0801773196635684</v>
          </cell>
          <cell r="Q207">
            <v>0.08082855875628221</v>
          </cell>
          <cell r="R207">
            <v>0.08469732804047311</v>
          </cell>
          <cell r="S207">
            <v>0.08646592902378787</v>
          </cell>
          <cell r="T207">
            <v>0.08782314836567108</v>
          </cell>
          <cell r="U207">
            <v>0.08845277108560487</v>
          </cell>
          <cell r="V207">
            <v>0.08889605250786155</v>
          </cell>
          <cell r="W207">
            <v>0.08964117386240304</v>
          </cell>
          <cell r="X207">
            <v>0.09096792375138614</v>
          </cell>
          <cell r="Y207">
            <v>0.09422864743071627</v>
          </cell>
          <cell r="Z207">
            <v>0.09722833676217654</v>
          </cell>
          <cell r="AA207">
            <v>0.0983892064271986</v>
          </cell>
          <cell r="AB207">
            <v>0.09903115925843199</v>
          </cell>
          <cell r="AC207">
            <v>0.09874055570370138</v>
          </cell>
          <cell r="AD207">
            <v>0.09973960236660201</v>
          </cell>
          <cell r="AE207">
            <v>0.1024556662811195</v>
          </cell>
          <cell r="AF207">
            <v>0.1042328872426115</v>
          </cell>
          <cell r="AG207">
            <v>0.10517866751887021</v>
          </cell>
          <cell r="AH207">
            <v>0.10619877009677295</v>
          </cell>
          <cell r="AI207">
            <v>0.10710316565449976</v>
          </cell>
          <cell r="AJ207">
            <v>0.11093000392046776</v>
          </cell>
          <cell r="AK207">
            <v>0.1118511461311214</v>
          </cell>
          <cell r="AL207">
            <v>0.11237121968300944</v>
          </cell>
          <cell r="AM207">
            <v>0.11350174183483079</v>
          </cell>
          <cell r="AN207">
            <v>0.1145856442073601</v>
          </cell>
          <cell r="AO207">
            <v>0.1157023830065132</v>
          </cell>
        </row>
        <row r="208">
          <cell r="B208">
            <v>1</v>
          </cell>
          <cell r="C208">
            <v>0.9918142310055985</v>
          </cell>
          <cell r="D208">
            <v>0.9833641721002769</v>
          </cell>
          <cell r="E208">
            <v>0.9768598130188222</v>
          </cell>
          <cell r="F208">
            <v>0.9712927478930677</v>
          </cell>
          <cell r="G208">
            <v>0.9645637389911796</v>
          </cell>
          <cell r="H208">
            <v>0.9560246988823896</v>
          </cell>
          <cell r="I208">
            <v>0.947097648901174</v>
          </cell>
          <cell r="J208">
            <v>0.9405425809437382</v>
          </cell>
          <cell r="K208">
            <v>0.9338034516582276</v>
          </cell>
          <cell r="L208">
            <v>0.9318482155009253</v>
          </cell>
          <cell r="M208">
            <v>0.9278134852232904</v>
          </cell>
          <cell r="N208">
            <v>0.9271633966101612</v>
          </cell>
          <cell r="O208">
            <v>0.9220847331001353</v>
          </cell>
          <cell r="P208">
            <v>0.9182736342530604</v>
          </cell>
          <cell r="Q208">
            <v>0.9135321481538955</v>
          </cell>
          <cell r="R208">
            <v>0.9079985271291967</v>
          </cell>
          <cell r="S208">
            <v>0.904406433246551</v>
          </cell>
          <cell r="T208">
            <v>0.9004808748358196</v>
          </cell>
          <cell r="U208">
            <v>0.8953691073260994</v>
          </cell>
          <cell r="V208">
            <v>0.8914487211687814</v>
          </cell>
          <cell r="W208">
            <v>0.8844879504408597</v>
          </cell>
          <cell r="X208">
            <v>0.8755830802103595</v>
          </cell>
          <cell r="Y208">
            <v>0.8699323322686975</v>
          </cell>
          <cell r="Z208">
            <v>0.8632165700593071</v>
          </cell>
          <cell r="AA208">
            <v>0.8641927737412285</v>
          </cell>
          <cell r="AB208">
            <v>0.8618988139574858</v>
          </cell>
          <cell r="AC208">
            <v>0.8612349859685631</v>
          </cell>
          <cell r="AD208">
            <v>0.8553799841229002</v>
          </cell>
          <cell r="AE208">
            <v>0.8532952342163685</v>
          </cell>
          <cell r="AF208">
            <v>0.8496484426087505</v>
          </cell>
          <cell r="AG208">
            <v>0.8455345144121224</v>
          </cell>
          <cell r="AH208">
            <v>0.8414478859988483</v>
          </cell>
          <cell r="AI208">
            <v>0.8406976649877936</v>
          </cell>
          <cell r="AJ208">
            <v>0.8335648141143767</v>
          </cell>
          <cell r="AK208">
            <v>0.8336413023071687</v>
          </cell>
          <cell r="AL208">
            <v>0.8356826407907441</v>
          </cell>
          <cell r="AM208">
            <v>0.8326138121207137</v>
          </cell>
          <cell r="AN208">
            <v>0.8342376831963855</v>
          </cell>
          <cell r="AO208">
            <v>0.8341630600655443</v>
          </cell>
        </row>
        <row r="209">
          <cell r="B209">
            <v>1.02577431232402</v>
          </cell>
          <cell r="C209">
            <v>1.0277954593677063</v>
          </cell>
          <cell r="D209">
            <v>1.028052805280528</v>
          </cell>
          <cell r="E209">
            <v>1.0260290556900726</v>
          </cell>
          <cell r="F209">
            <v>1.0242078331037197</v>
          </cell>
          <cell r="G209">
            <v>1.0218484145398299</v>
          </cell>
          <cell r="H209">
            <v>1.019927880053141</v>
          </cell>
          <cell r="I209">
            <v>1.0106522145393384</v>
          </cell>
          <cell r="J209">
            <v>1.0108515725583962</v>
          </cell>
          <cell r="K209">
            <v>1.0140540540540541</v>
          </cell>
          <cell r="L209">
            <v>1.0138666666666667</v>
          </cell>
          <cell r="M209">
            <v>1.0105355575065846</v>
          </cell>
          <cell r="N209">
            <v>0.9984257477698093</v>
          </cell>
          <cell r="O209">
            <v>0.9980886185925283</v>
          </cell>
          <cell r="P209">
            <v>0.9926116838487973</v>
          </cell>
          <cell r="Q209">
            <v>0.9634268537074149</v>
          </cell>
          <cell r="R209">
            <v>0.9596494129320324</v>
          </cell>
          <cell r="S209">
            <v>0.9616334595751688</v>
          </cell>
          <cell r="T209">
            <v>0.9617637487796941</v>
          </cell>
          <cell r="U209">
            <v>0.9609810479375697</v>
          </cell>
          <cell r="V209">
            <v>0.9534447742540229</v>
          </cell>
          <cell r="W209">
            <v>0.9268478924862553</v>
          </cell>
          <cell r="X209">
            <v>0.8953366321787375</v>
          </cell>
          <cell r="Y209">
            <v>0.9322274881516588</v>
          </cell>
          <cell r="Z209">
            <v>0.9345368916797488</v>
          </cell>
          <cell r="AA209">
            <v>0.9433110107459898</v>
          </cell>
          <cell r="AB209">
            <v>0.939963614311704</v>
          </cell>
          <cell r="AC209">
            <v>0.9373236298826675</v>
          </cell>
          <cell r="AD209">
            <v>0.9432997223440012</v>
          </cell>
          <cell r="AE209">
            <v>0.9485040276179517</v>
          </cell>
          <cell r="AF209">
            <v>0.9549105255741863</v>
          </cell>
          <cell r="AG209">
            <v>0.956750762406432</v>
          </cell>
          <cell r="AH209">
            <v>0.9580314422419686</v>
          </cell>
          <cell r="AI209">
            <v>0.9479237116190992</v>
          </cell>
          <cell r="AJ209">
            <v>0.9392</v>
          </cell>
          <cell r="AK209">
            <v>0.9396211523283347</v>
          </cell>
          <cell r="AL209">
            <v>0.9452852153667055</v>
          </cell>
          <cell r="AM209">
            <v>0.9551387656824231</v>
          </cell>
          <cell r="AN209">
            <v>0.9661038148843026</v>
          </cell>
          <cell r="AO209">
            <v>0.9745168041364028</v>
          </cell>
          <cell r="AP209">
            <v>0.9819765332043062</v>
          </cell>
          <cell r="AQ209">
            <v>0.985636277302944</v>
          </cell>
        </row>
        <row r="210">
          <cell r="B210">
            <v>0.6587244970751891</v>
          </cell>
          <cell r="C210">
            <v>0.6618452464541497</v>
          </cell>
          <cell r="D210">
            <v>0.6666666666666666</v>
          </cell>
          <cell r="E210">
            <v>0.6691871455576559</v>
          </cell>
          <cell r="F210">
            <v>0.6751262290725485</v>
          </cell>
          <cell r="G210">
            <v>0.6766091051805337</v>
          </cell>
          <cell r="H210">
            <v>0.6791698891466873</v>
          </cell>
          <cell r="I210">
            <v>0.6813088871912402</v>
          </cell>
          <cell r="J210">
            <v>0.6844159113796576</v>
          </cell>
          <cell r="K210">
            <v>0.689869484151647</v>
          </cell>
          <cell r="L210">
            <v>0.6896763119176067</v>
          </cell>
          <cell r="M210">
            <v>0.6884671179883946</v>
          </cell>
          <cell r="N210">
            <v>0.6821381696694905</v>
          </cell>
          <cell r="O210">
            <v>0.6782557454331173</v>
          </cell>
          <cell r="P210">
            <v>0.6769803419797604</v>
          </cell>
          <cell r="Q210">
            <v>0.6860678276810266</v>
          </cell>
          <cell r="R210">
            <v>0.6825056433408578</v>
          </cell>
          <cell r="S210">
            <v>0.6765066280494597</v>
          </cell>
          <cell r="T210">
            <v>0.6757559098405718</v>
          </cell>
          <cell r="U210">
            <v>0.680724197745013</v>
          </cell>
          <cell r="V210">
            <v>0.6837214270455031</v>
          </cell>
          <cell r="W210">
            <v>0.6901349072512648</v>
          </cell>
          <cell r="X210">
            <v>0.694977073780742</v>
          </cell>
          <cell r="Y210">
            <v>0.6524427952999382</v>
          </cell>
          <cell r="Z210">
            <v>0.6490066225165563</v>
          </cell>
          <cell r="AA210">
            <v>0.6470825355235312</v>
          </cell>
          <cell r="AB210">
            <v>0.6583491366403833</v>
          </cell>
          <cell r="AC210">
            <v>0.6659084165760063</v>
          </cell>
          <cell r="AD210">
            <v>0.6717384902326494</v>
          </cell>
          <cell r="AE210">
            <v>0.6785749145924841</v>
          </cell>
          <cell r="AF210">
            <v>0.6886948083454634</v>
          </cell>
          <cell r="AG210">
            <v>0.695526417277285</v>
          </cell>
          <cell r="AH210">
            <v>0.7010734138393713</v>
          </cell>
          <cell r="AI210">
            <v>0.7047664442326025</v>
          </cell>
          <cell r="AJ210">
            <v>0.7119126720455624</v>
          </cell>
          <cell r="AK210">
            <v>0.7192733465796196</v>
          </cell>
          <cell r="AL210">
            <v>0.7290645039607695</v>
          </cell>
          <cell r="AM210">
            <v>0.7414959594061267</v>
          </cell>
          <cell r="AN210">
            <v>0.7481051745110883</v>
          </cell>
          <cell r="AO210">
            <v>0.756401899618214</v>
          </cell>
          <cell r="AP210">
            <v>0.7658884565499352</v>
          </cell>
          <cell r="AQ210">
            <v>0.7761194029850746</v>
          </cell>
        </row>
        <row r="211">
          <cell r="B211">
            <v>0.6101680160181074</v>
          </cell>
          <cell r="C211">
            <v>0.6118223215052839</v>
          </cell>
          <cell r="D211">
            <v>0.6159579874640013</v>
          </cell>
          <cell r="E211">
            <v>0.6189202741099783</v>
          </cell>
          <cell r="F211">
            <v>0.6205986641378741</v>
          </cell>
          <cell r="G211">
            <v>0.6217161447742985</v>
          </cell>
          <cell r="H211">
            <v>0.6228323699421965</v>
          </cell>
          <cell r="I211">
            <v>0.6234322908398159</v>
          </cell>
          <cell r="J211">
            <v>0.624037706205813</v>
          </cell>
          <cell r="K211">
            <v>0.6247088057151732</v>
          </cell>
          <cell r="L211">
            <v>0.6255080911112816</v>
          </cell>
          <cell r="M211">
            <v>0.626951644686979</v>
          </cell>
          <cell r="N211">
            <v>0.6287793532898192</v>
          </cell>
          <cell r="O211">
            <v>0.631371381799241</v>
          </cell>
          <cell r="P211">
            <v>0.6346991509782207</v>
          </cell>
          <cell r="Q211">
            <v>0.6386653007463778</v>
          </cell>
          <cell r="R211">
            <v>0.6432408886307536</v>
          </cell>
          <cell r="S211">
            <v>0.6478781755196305</v>
          </cell>
          <cell r="T211">
            <v>0.6523454310715823</v>
          </cell>
          <cell r="U211">
            <v>0.6570736572161276</v>
          </cell>
          <cell r="V211">
            <v>0.661625441696113</v>
          </cell>
          <cell r="W211">
            <v>0.6659647645118271</v>
          </cell>
          <cell r="X211">
            <v>0.6704394606301963</v>
          </cell>
          <cell r="Y211">
            <v>0.6752975569012319</v>
          </cell>
          <cell r="Z211">
            <v>0.6804631170271769</v>
          </cell>
          <cell r="AA211">
            <v>0.6847226055754899</v>
          </cell>
          <cell r="AB211">
            <v>0.68755146856986</v>
          </cell>
          <cell r="AC211">
            <v>0.6894647118990794</v>
          </cell>
          <cell r="AD211">
            <v>0.6901761517615176</v>
          </cell>
          <cell r="AE211">
            <v>0.6899454508721126</v>
          </cell>
          <cell r="AF211">
            <v>0.6892054574638844</v>
          </cell>
          <cell r="AG211">
            <v>0.6882548108825481</v>
          </cell>
          <cell r="AH211">
            <v>0.6871707060063225</v>
          </cell>
          <cell r="AI211">
            <v>0.6860693263570962</v>
          </cell>
          <cell r="AJ211">
            <v>0.6848469089254372</v>
          </cell>
          <cell r="AK211">
            <v>0.6836794100523966</v>
          </cell>
          <cell r="AL211">
            <v>0.6828074694140374</v>
          </cell>
          <cell r="AM211">
            <v>0.6816988021267055</v>
          </cell>
          <cell r="AN211">
            <v>0.6803972751002738</v>
          </cell>
          <cell r="AO211">
            <v>0.6792106761115679</v>
          </cell>
          <cell r="AP211">
            <v>0.6783133287249419</v>
          </cell>
          <cell r="AQ211">
            <v>0.6777819408017984</v>
          </cell>
        </row>
        <row r="215">
          <cell r="B215">
            <v>220.41</v>
          </cell>
          <cell r="C215">
            <v>227.16</v>
          </cell>
          <cell r="D215">
            <v>236.19</v>
          </cell>
          <cell r="E215">
            <v>244.75</v>
          </cell>
          <cell r="F215">
            <v>265.01</v>
          </cell>
          <cell r="G215">
            <v>278.92</v>
          </cell>
          <cell r="H215">
            <v>286.56</v>
          </cell>
          <cell r="I215">
            <v>301.69</v>
          </cell>
          <cell r="J215">
            <v>321.05</v>
          </cell>
          <cell r="K215">
            <v>341.69</v>
          </cell>
          <cell r="L215">
            <v>361.34</v>
          </cell>
          <cell r="M215">
            <v>377.42</v>
          </cell>
          <cell r="N215">
            <v>389.13</v>
          </cell>
          <cell r="O215">
            <v>408.78</v>
          </cell>
          <cell r="P215">
            <v>425.33</v>
          </cell>
          <cell r="Q215">
            <v>425.98</v>
          </cell>
          <cell r="R215">
            <v>446.28</v>
          </cell>
          <cell r="S215">
            <v>456.69</v>
          </cell>
          <cell r="T215">
            <v>467.46</v>
          </cell>
          <cell r="U215">
            <v>477.88</v>
          </cell>
          <cell r="V215">
            <v>483.64</v>
          </cell>
          <cell r="W215">
            <v>481.19</v>
          </cell>
          <cell r="X215">
            <v>475.59</v>
          </cell>
          <cell r="Y215">
            <v>483.72</v>
          </cell>
          <cell r="Z215">
            <v>499.63</v>
          </cell>
          <cell r="AA215">
            <v>515.01</v>
          </cell>
          <cell r="AB215">
            <v>529.2</v>
          </cell>
          <cell r="AC215">
            <v>536.68</v>
          </cell>
          <cell r="AD215">
            <v>550.71</v>
          </cell>
          <cell r="AE215">
            <v>576.48</v>
          </cell>
          <cell r="AF215">
            <v>600.18</v>
          </cell>
          <cell r="AG215">
            <v>613.81</v>
          </cell>
          <cell r="AH215">
            <v>626.24</v>
          </cell>
          <cell r="AI215">
            <v>631.01</v>
          </cell>
          <cell r="AJ215">
            <v>651.34</v>
          </cell>
          <cell r="AK215">
            <v>666.04</v>
          </cell>
          <cell r="AL215">
            <v>686.27</v>
          </cell>
          <cell r="AM215">
            <v>712.27</v>
          </cell>
          <cell r="AN215">
            <v>738.35</v>
          </cell>
          <cell r="AO215">
            <v>764.01</v>
          </cell>
          <cell r="AP215">
            <v>795.65</v>
          </cell>
          <cell r="AQ215">
            <v>825.39</v>
          </cell>
        </row>
        <row r="216">
          <cell r="C216">
            <v>0.030165166708935945</v>
          </cell>
          <cell r="D216">
            <v>0.038981950855253786</v>
          </cell>
          <cell r="E216">
            <v>0.03560071554613429</v>
          </cell>
          <cell r="F216">
            <v>0.07953027971267974</v>
          </cell>
          <cell r="G216">
            <v>0.051157441229510554</v>
          </cell>
          <cell r="H216">
            <v>0.02702293595959169</v>
          </cell>
          <cell r="I216">
            <v>0.05145206179450573</v>
          </cell>
          <cell r="J216">
            <v>0.06219687413315016</v>
          </cell>
          <cell r="K216">
            <v>0.06230701901542919</v>
          </cell>
          <cell r="L216">
            <v>0.05591545009029455</v>
          </cell>
          <cell r="M216">
            <v>0.043539282355168706</v>
          </cell>
          <cell r="N216">
            <v>0.03055485231974169</v>
          </cell>
          <cell r="O216">
            <v>0.0492636359929404</v>
          </cell>
          <cell r="P216">
            <v>0.03968822420168878</v>
          </cell>
          <cell r="Q216">
            <v>0.0015270585951338755</v>
          </cell>
          <cell r="R216">
            <v>0.04655416091452449</v>
          </cell>
          <cell r="S216">
            <v>0.023058266014293578</v>
          </cell>
          <cell r="T216">
            <v>0.023308959831549375</v>
          </cell>
          <cell r="U216">
            <v>0.022045871378201323</v>
          </cell>
          <cell r="V216">
            <v>0.011981173357022968</v>
          </cell>
          <cell r="W216">
            <v>-0.0050786258013416855</v>
          </cell>
          <cell r="X216">
            <v>-0.011706063981458209</v>
          </cell>
          <cell r="Y216">
            <v>0.016950088393828753</v>
          </cell>
          <cell r="Z216">
            <v>0.03236159756996731</v>
          </cell>
          <cell r="AA216">
            <v>0.030318493463905534</v>
          </cell>
          <cell r="AB216">
            <v>0.027180114289853136</v>
          </cell>
          <cell r="AC216">
            <v>0.014035581481470175</v>
          </cell>
          <cell r="AD216">
            <v>0.025806341088397872</v>
          </cell>
          <cell r="AE216">
            <v>0.045732292189114496</v>
          </cell>
          <cell r="AF216">
            <v>0.04028896322536116</v>
          </cell>
          <cell r="AG216">
            <v>0.022455823779554823</v>
          </cell>
          <cell r="AH216">
            <v>0.02004825020301221</v>
          </cell>
          <cell r="AI216">
            <v>0.007588026068464599</v>
          </cell>
          <cell r="AJ216">
            <v>0.03171006902059533</v>
          </cell>
          <cell r="AK216">
            <v>0.02231794950014475</v>
          </cell>
          <cell r="AL216">
            <v>0.029921407500145644</v>
          </cell>
          <cell r="AM216">
            <v>0.03718591671479951</v>
          </cell>
          <cell r="AN216">
            <v>0.03596091390792197</v>
          </cell>
          <cell r="AO216">
            <v>0.03416291116631293</v>
          </cell>
          <cell r="AP216">
            <v>0.04057851257009711</v>
          </cell>
          <cell r="AQ216">
            <v>0.03669661125087928</v>
          </cell>
        </row>
        <row r="217">
          <cell r="C217">
            <v>0.03062474479379329</v>
          </cell>
          <cell r="D217">
            <v>0.03975171685155843</v>
          </cell>
          <cell r="E217">
            <v>0.036242008552436644</v>
          </cell>
          <cell r="F217">
            <v>0.08277834525025529</v>
          </cell>
          <cell r="G217">
            <v>0.05248858533640255</v>
          </cell>
          <cell r="H217">
            <v>0.027391366700129094</v>
          </cell>
          <cell r="I217">
            <v>0.05279871580122841</v>
          </cell>
          <cell r="J217">
            <v>0.06417183201299359</v>
          </cell>
          <cell r="K217">
            <v>0.06428905154960285</v>
          </cell>
          <cell r="L217">
            <v>0.057508267728057616</v>
          </cell>
          <cell r="M217">
            <v>0.0445010239663477</v>
          </cell>
          <cell r="N217">
            <v>0.03102644268984145</v>
          </cell>
          <cell r="O217">
            <v>0.05049726312543368</v>
          </cell>
          <cell r="P217">
            <v>0.04048632516267925</v>
          </cell>
          <cell r="Q217">
            <v>0.0015282251428303528</v>
          </cell>
          <cell r="R217">
            <v>0.047654819475092536</v>
          </cell>
          <cell r="S217">
            <v>0.02332616294702894</v>
          </cell>
          <cell r="T217">
            <v>0.02358273664849242</v>
          </cell>
          <cell r="U217">
            <v>0.022290677277200244</v>
          </cell>
          <cell r="V217">
            <v>0.012053235121787909</v>
          </cell>
          <cell r="W217">
            <v>-0.0050657513853279434</v>
          </cell>
          <cell r="X217">
            <v>-0.011637814584675499</v>
          </cell>
          <cell r="Y217">
            <v>0.017094556235413005</v>
          </cell>
          <cell r="Z217">
            <v>0.032890928636401195</v>
          </cell>
          <cell r="AA217">
            <v>0.03078277925664996</v>
          </cell>
          <cell r="AB217">
            <v>0.02755286305120297</v>
          </cell>
          <cell r="AC217">
            <v>0.014134542705971143</v>
          </cell>
          <cell r="AD217">
            <v>0.026142207647015248</v>
          </cell>
          <cell r="AE217">
            <v>0.04679413847578573</v>
          </cell>
          <cell r="AF217">
            <v>0.04111157368859275</v>
          </cell>
          <cell r="AG217">
            <v>0.02270985371055345</v>
          </cell>
          <cell r="AH217">
            <v>0.020250566136100767</v>
          </cell>
          <cell r="AI217">
            <v>0.007616888094021501</v>
          </cell>
          <cell r="AJ217">
            <v>0.03221818988605585</v>
          </cell>
          <cell r="AK217">
            <v>0.02256885804648867</v>
          </cell>
          <cell r="AL217">
            <v>0.030373551138069832</v>
          </cell>
          <cell r="AM217">
            <v>0.03788596325061566</v>
          </cell>
          <cell r="AN217">
            <v>0.036615328456905516</v>
          </cell>
          <cell r="AO217">
            <v>0.03475316584275756</v>
          </cell>
          <cell r="AP217">
            <v>0.041413070509548344</v>
          </cell>
          <cell r="AQ217">
            <v>0.03737824420285296</v>
          </cell>
        </row>
        <row r="218">
          <cell r="B218">
            <v>4736</v>
          </cell>
          <cell r="C218">
            <v>4844</v>
          </cell>
          <cell r="D218">
            <v>4984</v>
          </cell>
          <cell r="E218">
            <v>5085</v>
          </cell>
          <cell r="F218">
            <v>5204</v>
          </cell>
          <cell r="G218">
            <v>5285</v>
          </cell>
          <cell r="H218">
            <v>5374</v>
          </cell>
          <cell r="I218">
            <v>5408</v>
          </cell>
          <cell r="J218">
            <v>5496</v>
          </cell>
          <cell r="K218">
            <v>5628</v>
          </cell>
          <cell r="L218">
            <v>5703</v>
          </cell>
          <cell r="M218">
            <v>5755</v>
          </cell>
          <cell r="N218">
            <v>5708</v>
          </cell>
          <cell r="O218">
            <v>5744</v>
          </cell>
          <cell r="P218">
            <v>5777</v>
          </cell>
          <cell r="Q218">
            <v>5769</v>
          </cell>
          <cell r="R218">
            <v>5803</v>
          </cell>
          <cell r="S218">
            <v>5840</v>
          </cell>
          <cell r="T218">
            <v>5911</v>
          </cell>
          <cell r="U218">
            <v>6034</v>
          </cell>
          <cell r="V218">
            <v>6103</v>
          </cell>
          <cell r="W218">
            <v>6069</v>
          </cell>
          <cell r="X218">
            <v>5971</v>
          </cell>
          <cell r="Y218">
            <v>5901</v>
          </cell>
          <cell r="Z218">
            <v>5953</v>
          </cell>
          <cell r="AA218">
            <v>6057</v>
          </cell>
          <cell r="AB218">
            <v>6200</v>
          </cell>
          <cell r="AC218">
            <v>6311</v>
          </cell>
          <cell r="AD218">
            <v>6455</v>
          </cell>
          <cell r="AE218">
            <v>6594</v>
          </cell>
          <cell r="AF218">
            <v>6777</v>
          </cell>
          <cell r="AG218">
            <v>6902</v>
          </cell>
          <cell r="AH218">
            <v>7008</v>
          </cell>
          <cell r="AI218">
            <v>7008</v>
          </cell>
          <cell r="AJ218">
            <v>7044</v>
          </cell>
          <cell r="AK218">
            <v>7143</v>
          </cell>
          <cell r="AL218">
            <v>7308</v>
          </cell>
          <cell r="AM218">
            <v>7537</v>
          </cell>
          <cell r="AN218">
            <v>7724</v>
          </cell>
          <cell r="AO218">
            <v>7916</v>
          </cell>
          <cell r="AP218">
            <v>8118</v>
          </cell>
          <cell r="AQ218">
            <v>8303</v>
          </cell>
        </row>
        <row r="219">
          <cell r="C219">
            <v>0.022547928109141156</v>
          </cell>
          <cell r="D219">
            <v>0.02849195579430624</v>
          </cell>
          <cell r="E219">
            <v>0.020062248015371337</v>
          </cell>
          <cell r="F219">
            <v>0.023132531149735465</v>
          </cell>
          <cell r="G219">
            <v>0.015445058671942196</v>
          </cell>
          <cell r="H219">
            <v>0.01669989087109845</v>
          </cell>
          <cell r="I219">
            <v>0.0063068285473635135</v>
          </cell>
          <cell r="J219">
            <v>0.016141216179385277</v>
          </cell>
          <cell r="K219">
            <v>0.0237335843320943</v>
          </cell>
          <cell r="L219">
            <v>0.013238212922259098</v>
          </cell>
          <cell r="M219">
            <v>0.00907668999944406</v>
          </cell>
          <cell r="N219">
            <v>-0.008200342559255999</v>
          </cell>
          <cell r="O219">
            <v>0.0062871321313329905</v>
          </cell>
          <cell r="P219">
            <v>0.005728685053205503</v>
          </cell>
          <cell r="Q219">
            <v>-0.001385761524376135</v>
          </cell>
          <cell r="R219">
            <v>0.005876269933718874</v>
          </cell>
          <cell r="S219">
            <v>0.006355771631664475</v>
          </cell>
          <cell r="T219">
            <v>0.0120842250020968</v>
          </cell>
          <cell r="U219">
            <v>0.02059511889463687</v>
          </cell>
          <cell r="V219">
            <v>0.011370312825488614</v>
          </cell>
          <cell r="W219">
            <v>-0.005586606708639823</v>
          </cell>
          <cell r="X219">
            <v>-0.016279429288862723</v>
          </cell>
          <cell r="Y219">
            <v>-0.011792589489823676</v>
          </cell>
          <cell r="Z219">
            <v>0.008773466096221379</v>
          </cell>
          <cell r="AA219">
            <v>0.017319333827557185</v>
          </cell>
          <cell r="AB219">
            <v>0.023334664052235655</v>
          </cell>
          <cell r="AC219">
            <v>0.017744850551056533</v>
          </cell>
          <cell r="AD219">
            <v>0.022560881696503256</v>
          </cell>
          <cell r="AE219">
            <v>0.021305120350933567</v>
          </cell>
          <cell r="AF219">
            <v>0.027374381504436638</v>
          </cell>
          <cell r="AG219">
            <v>0.01827669852183572</v>
          </cell>
          <cell r="AH219">
            <v>0.015241128958278569</v>
          </cell>
          <cell r="AI219">
            <v>0</v>
          </cell>
          <cell r="AJ219">
            <v>0.005123836999869466</v>
          </cell>
          <cell r="AK219">
            <v>0.013956665538875807</v>
          </cell>
          <cell r="AL219">
            <v>0.02283678234292485</v>
          </cell>
          <cell r="AM219">
            <v>0.03085458634557258</v>
          </cell>
          <cell r="AN219">
            <v>0.02450813970493519</v>
          </cell>
          <cell r="AO219">
            <v>0.024553663174051277</v>
          </cell>
          <cell r="AP219">
            <v>0.02519779067638664</v>
          </cell>
          <cell r="AQ219">
            <v>0.02253307686318757</v>
          </cell>
        </row>
        <row r="220">
          <cell r="C220">
            <v>0.022804054054053946</v>
          </cell>
          <cell r="D220">
            <v>0.028901734104046284</v>
          </cell>
          <cell r="E220">
            <v>0.02026484751203861</v>
          </cell>
          <cell r="F220">
            <v>0.023402163225171968</v>
          </cell>
          <cell r="G220">
            <v>0.015564950038432057</v>
          </cell>
          <cell r="H220">
            <v>0.016840113528855172</v>
          </cell>
          <cell r="I220">
            <v>0.006326758466691507</v>
          </cell>
          <cell r="J220">
            <v>0.016272189349112454</v>
          </cell>
          <cell r="K220">
            <v>0.024017467248908186</v>
          </cell>
          <cell r="L220">
            <v>0.013326226012793096</v>
          </cell>
          <cell r="M220">
            <v>0.009118008065930105</v>
          </cell>
          <cell r="N220">
            <v>-0.00816681146828846</v>
          </cell>
          <cell r="O220">
            <v>0.006306937631394449</v>
          </cell>
          <cell r="P220">
            <v>0.005745125348189495</v>
          </cell>
          <cell r="Q220">
            <v>-0.0013848018002423634</v>
          </cell>
          <cell r="R220">
            <v>0.005893569076096394</v>
          </cell>
          <cell r="S220">
            <v>0.006376012407375509</v>
          </cell>
          <cell r="T220">
            <v>0.012157534246575397</v>
          </cell>
          <cell r="U220">
            <v>0.0208086618169514</v>
          </cell>
          <cell r="V220">
            <v>0.011435200530328204</v>
          </cell>
          <cell r="W220">
            <v>-0.005571030640668551</v>
          </cell>
          <cell r="X220">
            <v>-0.016147635524798143</v>
          </cell>
          <cell r="Y220">
            <v>-0.011723329425556872</v>
          </cell>
          <cell r="Z220">
            <v>0.008812065751567566</v>
          </cell>
          <cell r="AA220">
            <v>0.017470183100957604</v>
          </cell>
          <cell r="AB220">
            <v>0.023609047383192916</v>
          </cell>
          <cell r="AC220">
            <v>0.01790322580645154</v>
          </cell>
          <cell r="AD220">
            <v>0.02281730312153374</v>
          </cell>
          <cell r="AE220">
            <v>0.021533694810224713</v>
          </cell>
          <cell r="AF220">
            <v>0.02775250227479531</v>
          </cell>
          <cell r="AG220">
            <v>0.018444739560277368</v>
          </cell>
          <cell r="AH220">
            <v>0.015357867284844895</v>
          </cell>
          <cell r="AI220">
            <v>0</v>
          </cell>
          <cell r="AJ220">
            <v>0.005136986301369939</v>
          </cell>
          <cell r="AK220">
            <v>0.014054514480408953</v>
          </cell>
          <cell r="AL220">
            <v>0.023099538009239806</v>
          </cell>
          <cell r="AM220">
            <v>0.031335522714833086</v>
          </cell>
          <cell r="AN220">
            <v>0.024810932731856195</v>
          </cell>
          <cell r="AO220">
            <v>0.024857586742620397</v>
          </cell>
          <cell r="AP220">
            <v>0.02551793835270333</v>
          </cell>
          <cell r="AQ220">
            <v>0.022788864252278884</v>
          </cell>
        </row>
        <row r="221">
          <cell r="B221">
            <v>0.6033546610120417</v>
          </cell>
          <cell r="C221">
            <v>0.6226580241490375</v>
          </cell>
          <cell r="D221">
            <v>0.6304263407318133</v>
          </cell>
          <cell r="E221">
            <v>0.6440974860200478</v>
          </cell>
          <cell r="F221">
            <v>0.6490599330644615</v>
          </cell>
          <cell r="G221">
            <v>0.654526716119486</v>
          </cell>
          <cell r="H221">
            <v>0.6730514617551285</v>
          </cell>
          <cell r="I221">
            <v>0.6679268155250501</v>
          </cell>
          <cell r="J221">
            <v>0.6603804143923186</v>
          </cell>
          <cell r="K221">
            <v>0.6710176512553794</v>
          </cell>
          <cell r="L221">
            <v>0.6813270768731208</v>
          </cell>
          <cell r="M221">
            <v>0.6915536844956165</v>
          </cell>
          <cell r="N221">
            <v>0.6873027739963687</v>
          </cell>
          <cell r="O221">
            <v>0.6936028003604793</v>
          </cell>
          <cell r="P221">
            <v>0.7094608486009317</v>
          </cell>
          <cell r="Q221">
            <v>0.7255230494067642</v>
          </cell>
          <cell r="R221">
            <v>0.7056941595076804</v>
          </cell>
          <cell r="S221">
            <v>0.7039914294658498</v>
          </cell>
          <cell r="T221">
            <v>0.7046795345650053</v>
          </cell>
          <cell r="U221">
            <v>0.7097225240896535</v>
          </cell>
          <cell r="V221">
            <v>0.7054793954663501</v>
          </cell>
          <cell r="W221">
            <v>0.6865250780259502</v>
          </cell>
          <cell r="X221">
            <v>0.6801475831415336</v>
          </cell>
          <cell r="Y221">
            <v>0.6628397051721981</v>
          </cell>
          <cell r="Z221">
            <v>0.6352690436434888</v>
          </cell>
          <cell r="AA221">
            <v>0.625490485047909</v>
          </cell>
          <cell r="AB221">
            <v>0.6335792979527988</v>
          </cell>
          <cell r="AC221">
            <v>0.6500212697317048</v>
          </cell>
          <cell r="AD221">
            <v>0.6422094274530177</v>
          </cell>
          <cell r="AE221">
            <v>0.6217488345003783</v>
          </cell>
          <cell r="AF221">
            <v>0.6168364791971126</v>
          </cell>
          <cell r="AG221">
            <v>0.6208193312472232</v>
          </cell>
          <cell r="AH221">
            <v>0.6318616176434284</v>
          </cell>
          <cell r="AI221">
            <v>0.6331958715384969</v>
          </cell>
          <cell r="AJ221">
            <v>0.6136695532972748</v>
          </cell>
          <cell r="AK221">
            <v>0.6076490647055408</v>
          </cell>
          <cell r="AL221">
            <v>0.6059681492248681</v>
          </cell>
          <cell r="AM221">
            <v>0.6008010520774207</v>
          </cell>
          <cell r="AN221">
            <v>0.5980678314128218</v>
          </cell>
          <cell r="AO221">
            <v>0.6049052804222301</v>
          </cell>
          <cell r="AP221">
            <v>0.6034268978885305</v>
          </cell>
          <cell r="AQ221">
            <v>0.5952135695753478</v>
          </cell>
        </row>
        <row r="222">
          <cell r="B222">
            <v>661.23</v>
          </cell>
          <cell r="C222">
            <v>691.7</v>
          </cell>
          <cell r="D222">
            <v>722.69</v>
          </cell>
          <cell r="E222">
            <v>753.14</v>
          </cell>
          <cell r="F222">
            <v>793.84</v>
          </cell>
          <cell r="G222">
            <v>836.71</v>
          </cell>
          <cell r="H222">
            <v>884.24</v>
          </cell>
          <cell r="I222">
            <v>936.28</v>
          </cell>
          <cell r="J222">
            <v>995.9</v>
          </cell>
          <cell r="K222">
            <v>1051.62</v>
          </cell>
          <cell r="L222">
            <v>1113.04</v>
          </cell>
          <cell r="M222">
            <v>1172.51</v>
          </cell>
          <cell r="N222">
            <v>1226.96</v>
          </cell>
          <cell r="O222">
            <v>1284.72</v>
          </cell>
          <cell r="P222">
            <v>1336.25</v>
          </cell>
          <cell r="Q222">
            <v>1380.42</v>
          </cell>
          <cell r="R222">
            <v>1419.07</v>
          </cell>
          <cell r="S222">
            <v>1465.82</v>
          </cell>
          <cell r="T222">
            <v>1513.4</v>
          </cell>
          <cell r="U222">
            <v>1557.18</v>
          </cell>
          <cell r="V222">
            <v>1598.54</v>
          </cell>
          <cell r="W222">
            <v>1626.77</v>
          </cell>
          <cell r="X222">
            <v>1648.59</v>
          </cell>
          <cell r="Y222">
            <v>1670.84</v>
          </cell>
          <cell r="Z222">
            <v>1696.43</v>
          </cell>
          <cell r="AA222">
            <v>1727.01</v>
          </cell>
          <cell r="AB222">
            <v>1763.01</v>
          </cell>
          <cell r="AC222">
            <v>1799.04</v>
          </cell>
          <cell r="AD222">
            <v>1837.83</v>
          </cell>
          <cell r="AE222">
            <v>1879.08</v>
          </cell>
          <cell r="AF222">
            <v>1919.95</v>
          </cell>
          <cell r="AG222">
            <v>1958.42</v>
          </cell>
          <cell r="AH222">
            <v>1995.08</v>
          </cell>
          <cell r="AI222">
            <v>2025.58</v>
          </cell>
          <cell r="AJ222">
            <v>2056.52</v>
          </cell>
          <cell r="AK222">
            <v>2091.03</v>
          </cell>
          <cell r="AL222">
            <v>2131.73</v>
          </cell>
          <cell r="AM222">
            <v>2178.25</v>
          </cell>
          <cell r="AN222">
            <v>2229.52</v>
          </cell>
          <cell r="AO222">
            <v>2287.4</v>
          </cell>
          <cell r="AP222">
            <v>2353.01</v>
          </cell>
          <cell r="AQ222">
            <v>2424.68</v>
          </cell>
        </row>
        <row r="223">
          <cell r="C223">
            <v>0.04505059863813367</v>
          </cell>
          <cell r="D223">
            <v>0.04382802558652572</v>
          </cell>
          <cell r="E223">
            <v>0.0412707723000619</v>
          </cell>
          <cell r="F223">
            <v>0.052630796112859285</v>
          </cell>
          <cell r="G223">
            <v>0.052595605339216825</v>
          </cell>
          <cell r="H223">
            <v>0.05525098405749694</v>
          </cell>
          <cell r="I223">
            <v>0.05718605803900363</v>
          </cell>
          <cell r="J223">
            <v>0.06173227389589025</v>
          </cell>
          <cell r="K223">
            <v>0.054440260375545696</v>
          </cell>
          <cell r="L223">
            <v>0.05676317822048168</v>
          </cell>
          <cell r="M223">
            <v>0.052051739535091374</v>
          </cell>
          <cell r="N223">
            <v>0.04539281527381166</v>
          </cell>
          <cell r="O223">
            <v>0.046001230410711205</v>
          </cell>
          <cell r="P223">
            <v>0.03932638758601934</v>
          </cell>
          <cell r="Q223">
            <v>0.032520617333677636</v>
          </cell>
          <cell r="R223">
            <v>0.027613926784847025</v>
          </cell>
          <cell r="S223">
            <v>0.03241308536713767</v>
          </cell>
          <cell r="T223">
            <v>0.0319439624355041</v>
          </cell>
          <cell r="U223">
            <v>0.02851771782802631</v>
          </cell>
          <cell r="V223">
            <v>0.026214219557860286</v>
          </cell>
          <cell r="W223">
            <v>0.017505741105337865</v>
          </cell>
          <cell r="X223">
            <v>0.013323923356324603</v>
          </cell>
          <cell r="Y223">
            <v>0.013406116855722098</v>
          </cell>
          <cell r="Z223">
            <v>0.015199548988744828</v>
          </cell>
          <cell r="AA223">
            <v>0.01786554656543304</v>
          </cell>
          <cell r="AB223">
            <v>0.020630986013658058</v>
          </cell>
          <cell r="AC223">
            <v>0.020230613746584</v>
          </cell>
          <cell r="AD223">
            <v>0.021332338520930607</v>
          </cell>
          <cell r="AE223">
            <v>0.02219676754630881</v>
          </cell>
          <cell r="AF223">
            <v>0.02151684867071862</v>
          </cell>
          <cell r="AG223">
            <v>0.019838881668090762</v>
          </cell>
          <cell r="AH223">
            <v>0.018546124086435557</v>
          </cell>
          <cell r="AI223">
            <v>0.015171929512822225</v>
          </cell>
          <cell r="AJ223">
            <v>0.015159154601136045</v>
          </cell>
          <cell r="AK223">
            <v>0.016641533643454075</v>
          </cell>
          <cell r="AL223">
            <v>0.01927708908696316</v>
          </cell>
          <cell r="AM223">
            <v>0.021587945496423903</v>
          </cell>
          <cell r="AN223">
            <v>0.023264513537114933</v>
          </cell>
          <cell r="AO223">
            <v>0.02562948569860525</v>
          </cell>
          <cell r="AP223">
            <v>0.028279558264968058</v>
          </cell>
          <cell r="AQ223">
            <v>0.030004197289288957</v>
          </cell>
        </row>
        <row r="224">
          <cell r="C224">
            <v>0.04608078883293265</v>
          </cell>
          <cell r="D224">
            <v>0.04480266011276557</v>
          </cell>
          <cell r="E224">
            <v>0.04213424843293789</v>
          </cell>
          <cell r="F224">
            <v>0.05404041745226662</v>
          </cell>
          <cell r="G224">
            <v>0.054003325607175245</v>
          </cell>
          <cell r="H224">
            <v>0.05680582280599</v>
          </cell>
          <cell r="I224">
            <v>0.05885280014475702</v>
          </cell>
          <cell r="J224">
            <v>0.06367753236211393</v>
          </cell>
          <cell r="K224">
            <v>0.05594939250928799</v>
          </cell>
          <cell r="L224">
            <v>0.05840512732736158</v>
          </cell>
          <cell r="M224">
            <v>0.05343024509451588</v>
          </cell>
          <cell r="N224">
            <v>0.046438836342547196</v>
          </cell>
          <cell r="O224">
            <v>0.04707569928930044</v>
          </cell>
          <cell r="P224">
            <v>0.0401099072171367</v>
          </cell>
          <cell r="Q224">
            <v>0.03305519176800753</v>
          </cell>
          <cell r="R224">
            <v>0.027998725025716764</v>
          </cell>
          <cell r="S224">
            <v>0.03294411128415087</v>
          </cell>
          <cell r="T224">
            <v>0.03245964715995164</v>
          </cell>
          <cell r="U224">
            <v>0.028928241046649816</v>
          </cell>
          <cell r="V224">
            <v>0.02656083432872247</v>
          </cell>
          <cell r="W224">
            <v>0.017659864626471622</v>
          </cell>
          <cell r="X224">
            <v>0.013413082365669293</v>
          </cell>
          <cell r="Y224">
            <v>0.01349638175653145</v>
          </cell>
          <cell r="Z224">
            <v>0.015315649613368176</v>
          </cell>
          <cell r="AA224">
            <v>0.01802609008329248</v>
          </cell>
          <cell r="AB224">
            <v>0.02084527593934027</v>
          </cell>
          <cell r="AC224">
            <v>0.020436639610665885</v>
          </cell>
          <cell r="AD224">
            <v>0.021561499466381973</v>
          </cell>
          <cell r="AE224">
            <v>0.022444948662281083</v>
          </cell>
          <cell r="AF224">
            <v>0.021750005321753196</v>
          </cell>
          <cell r="AG224">
            <v>0.020036980129690907</v>
          </cell>
          <cell r="AH224">
            <v>0.01871917157708758</v>
          </cell>
          <cell r="AI224">
            <v>0.015287607514485657</v>
          </cell>
          <cell r="AJ224">
            <v>0.015274637387809875</v>
          </cell>
          <cell r="AK224">
            <v>0.016780775290296424</v>
          </cell>
          <cell r="AL224">
            <v>0.01946409185903586</v>
          </cell>
          <cell r="AM224">
            <v>0.021822651086206957</v>
          </cell>
          <cell r="AN224">
            <v>0.023537243199816427</v>
          </cell>
          <cell r="AO224">
            <v>0.02596074491370337</v>
          </cell>
          <cell r="AP224">
            <v>0.028683221124420788</v>
          </cell>
          <cell r="AQ224">
            <v>0.03045885907837187</v>
          </cell>
        </row>
        <row r="225">
          <cell r="C225">
            <v>-0.0008739635595384695</v>
          </cell>
          <cell r="D225">
            <v>0.00482218762904469</v>
          </cell>
          <cell r="E225">
            <v>0.007990300420036713</v>
          </cell>
          <cell r="F225">
            <v>0.04604562548230336</v>
          </cell>
          <cell r="G225">
            <v>0.022877861202468708</v>
          </cell>
          <cell r="H225">
            <v>-0.00228117847654157</v>
          </cell>
          <cell r="I225">
            <v>0.028249605486221494</v>
          </cell>
          <cell r="J225">
            <v>0.030572041824669577</v>
          </cell>
          <cell r="K225">
            <v>0.028471480276420078</v>
          </cell>
          <cell r="L225">
            <v>0.028807009247454884</v>
          </cell>
          <cell r="M225">
            <v>0.021207096667835865</v>
          </cell>
          <cell r="N225">
            <v>0.02199676309182265</v>
          </cell>
          <cell r="O225">
            <v>0.030808215362597216</v>
          </cell>
          <cell r="P225">
            <v>0.024198091165641217</v>
          </cell>
          <cell r="Q225">
            <v>-0.006393699355107549</v>
          </cell>
          <cell r="R225">
            <v>0.03428037161090071</v>
          </cell>
          <cell r="S225">
            <v>0.008989306191831806</v>
          </cell>
          <cell r="T225">
            <v>0.005359747927201944</v>
          </cell>
          <cell r="U225">
            <v>-0.0008489995374698373</v>
          </cell>
          <cell r="V225">
            <v>-0.0037609758529248668</v>
          </cell>
          <cell r="W225">
            <v>-0.006730891021886138</v>
          </cell>
          <cell r="X225">
            <v>-0.004895338583272128</v>
          </cell>
          <cell r="Y225">
            <v>0.020246674622909015</v>
          </cell>
          <cell r="Z225">
            <v>0.021244340114729636</v>
          </cell>
          <cell r="AA225">
            <v>0.012794597768825808</v>
          </cell>
          <cell r="AB225">
            <v>0.004836133842622685</v>
          </cell>
          <cell r="AC225">
            <v>-0.004579233316504722</v>
          </cell>
          <cell r="AD225">
            <v>0.0036850205580814424</v>
          </cell>
          <cell r="AE225">
            <v>0.024089905247315774</v>
          </cell>
          <cell r="AF225">
            <v>0.015158974624710428</v>
          </cell>
          <cell r="AG225">
            <v>0.0035867756076077987</v>
          </cell>
          <cell r="AH225">
            <v>0.0035904256845575785</v>
          </cell>
          <cell r="AI225">
            <v>0.0020228996864344855</v>
          </cell>
          <cell r="AJ225">
            <v>0.02270928328902483</v>
          </cell>
          <cell r="AK225">
            <v>0.007307873449295396</v>
          </cell>
          <cell r="AL225">
            <v>0.008487257679059133</v>
          </cell>
          <cell r="AM225">
            <v>0.010030563646983478</v>
          </cell>
          <cell r="AN225">
            <v>0.01195262756553054</v>
          </cell>
          <cell r="AO225">
            <v>0.009184196193607556</v>
          </cell>
          <cell r="AP225">
            <v>0.014158575761120158</v>
          </cell>
          <cell r="AQ225">
            <v>0.011139326219137423</v>
          </cell>
        </row>
        <row r="226">
          <cell r="C226">
            <v>-0.0009625983530815625</v>
          </cell>
          <cell r="D226">
            <v>0.004973419336717074</v>
          </cell>
          <cell r="E226">
            <v>0.008193786273414497</v>
          </cell>
          <cell r="F226">
            <v>0.048623991035838685</v>
          </cell>
          <cell r="G226">
            <v>0.023644203463204262</v>
          </cell>
          <cell r="H226">
            <v>-0.0025154770568048095</v>
          </cell>
          <cell r="I226">
            <v>0.029029467406637748</v>
          </cell>
          <cell r="J226">
            <v>0.03179985971421558</v>
          </cell>
          <cell r="K226">
            <v>0.029766544528597234</v>
          </cell>
          <cell r="L226">
            <v>0.029816616462002864</v>
          </cell>
          <cell r="M226">
            <v>0.021715069657193397</v>
          </cell>
          <cell r="N226">
            <v>0.02211821956355034</v>
          </cell>
          <cell r="O226">
            <v>0.031698891089285766</v>
          </cell>
          <cell r="P226">
            <v>0.024756885252271744</v>
          </cell>
          <cell r="Q226">
            <v>-0.00653995746999117</v>
          </cell>
          <cell r="R226">
            <v>0.03525557389802932</v>
          </cell>
          <cell r="S226">
            <v>0.009085765569329194</v>
          </cell>
          <cell r="T226">
            <v>0.005429572967024934</v>
          </cell>
          <cell r="U226">
            <v>-0.0008749155040020887</v>
          </cell>
          <cell r="V226">
            <v>-0.0038367762187979833</v>
          </cell>
          <cell r="W226">
            <v>-0.006777023825913481</v>
          </cell>
          <cell r="X226">
            <v>-0.004945246121214672</v>
          </cell>
          <cell r="Y226">
            <v>0.02031480040334497</v>
          </cell>
          <cell r="Z226">
            <v>0.02170680452317432</v>
          </cell>
          <cell r="AA226">
            <v>0.013104403701379642</v>
          </cell>
          <cell r="AB226">
            <v>0.004956518740764547</v>
          </cell>
          <cell r="AC226">
            <v>-0.004655324046923505</v>
          </cell>
          <cell r="AD226">
            <v>0.0037742192342648524</v>
          </cell>
          <cell r="AE226">
            <v>0.024915760833954675</v>
          </cell>
          <cell r="AF226">
            <v>0.01565900927993366</v>
          </cell>
          <cell r="AG226">
            <v>0.003661367306350556</v>
          </cell>
          <cell r="AH226">
            <v>0.00365527372650145</v>
          </cell>
          <cell r="AI226">
            <v>0.0020093305434090636</v>
          </cell>
          <cell r="AJ226">
            <v>0.023164720311945202</v>
          </cell>
          <cell r="AK226">
            <v>0.007444692587463739</v>
          </cell>
          <cell r="AL226">
            <v>0.008706494703788216</v>
          </cell>
          <cell r="AM226">
            <v>0.01034796888165268</v>
          </cell>
          <cell r="AN226">
            <v>0.012316332520768854</v>
          </cell>
          <cell r="AO226">
            <v>0.00945972713188321</v>
          </cell>
          <cell r="AP226">
            <v>0.014639866149005032</v>
          </cell>
          <cell r="AQ226">
            <v>0.011484670123544347</v>
          </cell>
        </row>
        <row r="231">
          <cell r="B231">
            <v>0.04317155756207675</v>
          </cell>
          <cell r="C231">
            <v>0.04613315400134499</v>
          </cell>
          <cell r="D231">
            <v>0.04719216210198174</v>
          </cell>
          <cell r="E231">
            <v>0.04839708158302012</v>
          </cell>
          <cell r="F231">
            <v>0.050641899318531546</v>
          </cell>
          <cell r="G231">
            <v>0.053150744960560915</v>
          </cell>
          <cell r="H231">
            <v>0.05421087098886706</v>
          </cell>
          <cell r="I231">
            <v>0.055084672166739033</v>
          </cell>
          <cell r="J231">
            <v>0.05611111111111111</v>
          </cell>
          <cell r="K231">
            <v>0.06152032871972319</v>
          </cell>
          <cell r="L231">
            <v>0.06637429439861052</v>
          </cell>
          <cell r="M231">
            <v>0.06767129228100607</v>
          </cell>
          <cell r="N231">
            <v>0.07239655172413793</v>
          </cell>
          <cell r="O231">
            <v>0.07682168881268753</v>
          </cell>
          <cell r="P231">
            <v>0.07872735024515029</v>
          </cell>
          <cell r="Q231">
            <v>0.07928056027164686</v>
          </cell>
          <cell r="R231">
            <v>0.07896741430385104</v>
          </cell>
          <cell r="S231">
            <v>0.07901667018358303</v>
          </cell>
          <cell r="T231">
            <v>0.08062066063538817</v>
          </cell>
          <cell r="U231">
            <v>0.08585939139559287</v>
          </cell>
          <cell r="V231">
            <v>0.08998953756015902</v>
          </cell>
          <cell r="W231">
            <v>0.09151458333333333</v>
          </cell>
          <cell r="X231">
            <v>0.09385746840687798</v>
          </cell>
          <cell r="Y231">
            <v>0.09585461285008237</v>
          </cell>
          <cell r="Z231">
            <v>0.098603031544449</v>
          </cell>
          <cell r="AA231">
            <v>0.10125050999592003</v>
          </cell>
          <cell r="AB231">
            <v>0.10343432289548597</v>
          </cell>
          <cell r="AC231">
            <v>0.10748783454987834</v>
          </cell>
          <cell r="AD231">
            <v>0.11223569840307257</v>
          </cell>
          <cell r="AE231">
            <v>0.11760072522159548</v>
          </cell>
          <cell r="AF231">
            <v>0.11711793020457281</v>
          </cell>
          <cell r="AG231">
            <v>0.10917830075787793</v>
          </cell>
          <cell r="AH231">
            <v>0.10496628322094408</v>
          </cell>
          <cell r="AI231">
            <v>0.10324847049536214</v>
          </cell>
          <cell r="AJ231">
            <v>0.10688875786163522</v>
          </cell>
          <cell r="AK231">
            <v>0.11052662490211435</v>
          </cell>
          <cell r="AL231">
            <v>0.11457560975609757</v>
          </cell>
          <cell r="AM231">
            <v>0.12142996108949417</v>
          </cell>
          <cell r="AN231">
            <v>0.12722491752377257</v>
          </cell>
          <cell r="AO231">
            <v>0.13165244375484872</v>
          </cell>
          <cell r="AP231">
            <v>0.13763147718484145</v>
          </cell>
          <cell r="AQ231">
            <v>0.14304993252361672</v>
          </cell>
        </row>
        <row r="232">
          <cell r="B232">
            <v>0.08642114776321735</v>
          </cell>
          <cell r="C232">
            <v>0.09133712011320778</v>
          </cell>
          <cell r="D232">
            <v>0.09475642207662481</v>
          </cell>
          <cell r="E232">
            <v>0.09771966371310009</v>
          </cell>
          <cell r="F232">
            <v>0.10156657900115314</v>
          </cell>
          <cell r="G232">
            <v>0.10569713605385507</v>
          </cell>
          <cell r="H232">
            <v>0.10931061270789423</v>
          </cell>
          <cell r="I232">
            <v>0.11474521589025655</v>
          </cell>
          <cell r="J232">
            <v>0.11989200845184621</v>
          </cell>
          <cell r="K232">
            <v>0.1306869050826266</v>
          </cell>
          <cell r="L232">
            <v>0.1386165749658976</v>
          </cell>
          <cell r="M232">
            <v>0.1449368557493168</v>
          </cell>
          <cell r="N232">
            <v>0.15575208216618067</v>
          </cell>
          <cell r="O232">
            <v>0.16440992239619379</v>
          </cell>
          <cell r="P232">
            <v>0.16915300003469516</v>
          </cell>
          <cell r="Q232">
            <v>0.17430002907149664</v>
          </cell>
          <cell r="R232">
            <v>0.17628195872490016</v>
          </cell>
          <cell r="S232">
            <v>0.18083918596174578</v>
          </cell>
          <cell r="T232">
            <v>0.18619726934644729</v>
          </cell>
          <cell r="U232">
            <v>0.19719969052992173</v>
          </cell>
          <cell r="V232">
            <v>0.2035807135315127</v>
          </cell>
          <cell r="W232">
            <v>0.2047813607060866</v>
          </cell>
          <cell r="X232">
            <v>0.21040187421915515</v>
          </cell>
          <cell r="Y232">
            <v>0.21740638714963115</v>
          </cell>
          <cell r="Z232">
            <v>0.22493527290368942</v>
          </cell>
          <cell r="AA232">
            <v>0.23180230619777076</v>
          </cell>
          <cell r="AB232">
            <v>0.2411742341429723</v>
          </cell>
          <cell r="AC232">
            <v>0.24947684106084997</v>
          </cell>
          <cell r="AD232">
            <v>0.2578982312732979</v>
          </cell>
          <cell r="AE232">
            <v>0.2691620301664481</v>
          </cell>
          <cell r="AF232">
            <v>0.2847520066899839</v>
          </cell>
          <cell r="AG232">
            <v>0.2878258782502925</v>
          </cell>
          <cell r="AH232">
            <v>0.2985986159413745</v>
          </cell>
          <cell r="AI232">
            <v>0.31476532272043106</v>
          </cell>
          <cell r="AJ232">
            <v>0.32825684303882785</v>
          </cell>
          <cell r="AK232">
            <v>0.3341798643606117</v>
          </cell>
          <cell r="AL232">
            <v>0.3400538792725152</v>
          </cell>
          <cell r="AM232">
            <v>0.3517497407953635</v>
          </cell>
          <cell r="AN232">
            <v>0.3662844161100305</v>
          </cell>
          <cell r="AO232">
            <v>0.36647017775549845</v>
          </cell>
        </row>
        <row r="233">
          <cell r="B233">
            <v>1</v>
          </cell>
          <cell r="C233">
            <v>0.9991978943501766</v>
          </cell>
          <cell r="D233">
            <v>0.99585136804076</v>
          </cell>
          <cell r="E233">
            <v>0.9938249284667607</v>
          </cell>
          <cell r="F233">
            <v>1.006732075600575</v>
          </cell>
          <cell r="G233">
            <v>1.0065999970698805</v>
          </cell>
          <cell r="H233">
            <v>0.9946911377566559</v>
          </cell>
          <cell r="I233">
            <v>0.9862443019121356</v>
          </cell>
          <cell r="J233">
            <v>0.9783243151306614</v>
          </cell>
          <cell r="K233">
            <v>0.9691581398088066</v>
          </cell>
          <cell r="L233">
            <v>0.9614246958812512</v>
          </cell>
          <cell r="M233">
            <v>0.9444524251929342</v>
          </cell>
          <cell r="N233">
            <v>0.9369074257862349</v>
          </cell>
          <cell r="O233">
            <v>0.9289395868550958</v>
          </cell>
          <cell r="P233">
            <v>0.9263002477891423</v>
          </cell>
          <cell r="Q233">
            <v>0.9214352501327528</v>
          </cell>
          <cell r="R233">
            <v>0.9188641188145977</v>
          </cell>
          <cell r="S233">
            <v>0.9154197730865034</v>
          </cell>
          <cell r="T233">
            <v>0.9183304877863014</v>
          </cell>
          <cell r="U233">
            <v>0.9059599503121596</v>
          </cell>
          <cell r="V233">
            <v>0.8962575679794992</v>
          </cell>
          <cell r="W233">
            <v>0.8990227469443074</v>
          </cell>
          <cell r="X233">
            <v>0.8919885197531287</v>
          </cell>
          <cell r="Y233">
            <v>0.8832563756537343</v>
          </cell>
          <cell r="Z233">
            <v>0.8781626249290876</v>
          </cell>
          <cell r="AA233">
            <v>0.8775319700774648</v>
          </cell>
          <cell r="AB233">
            <v>0.8676355400981511</v>
          </cell>
          <cell r="AC233">
            <v>0.8698185761229997</v>
          </cell>
          <cell r="AD233">
            <v>0.8726807789111345</v>
          </cell>
          <cell r="AE233">
            <v>0.8713709572962253</v>
          </cell>
          <cell r="AF233">
            <v>0.82824386782755</v>
          </cell>
          <cell r="AG233">
            <v>0.8141754134451925</v>
          </cell>
          <cell r="AH233">
            <v>0.8179108306432669</v>
          </cell>
          <cell r="AI233">
            <v>0.8183474378482365</v>
          </cell>
          <cell r="AJ233">
            <v>0.8250905935694354</v>
          </cell>
          <cell r="AK233">
            <v>0.8281468440042234</v>
          </cell>
          <cell r="AL233">
            <v>0.8345989282554426</v>
          </cell>
          <cell r="AM233">
            <v>0.8303298800290719</v>
          </cell>
          <cell r="AN233">
            <v>0.8214036882830245</v>
          </cell>
          <cell r="AO233">
            <v>0.8214036882830245</v>
          </cell>
        </row>
        <row r="234">
          <cell r="B234">
            <v>1.028345724907063</v>
          </cell>
          <cell r="C234">
            <v>1.0386918470750806</v>
          </cell>
          <cell r="D234">
            <v>1.0283882783882783</v>
          </cell>
          <cell r="E234">
            <v>1.0329972502291476</v>
          </cell>
          <cell r="F234">
            <v>1.0189959294436906</v>
          </cell>
          <cell r="G234">
            <v>1.0321412403802626</v>
          </cell>
          <cell r="H234">
            <v>1.0302210193955796</v>
          </cell>
          <cell r="I234">
            <v>1.0153985507246377</v>
          </cell>
          <cell r="J234">
            <v>1.0082004555808657</v>
          </cell>
          <cell r="K234">
            <v>1.0265082266910421</v>
          </cell>
          <cell r="L234">
            <v>1.0460556315549476</v>
          </cell>
          <cell r="M234">
            <v>1.0358927760109042</v>
          </cell>
          <cell r="N234">
            <v>1.0449387199273719</v>
          </cell>
          <cell r="O234">
            <v>1.04543429844098</v>
          </cell>
          <cell r="P234">
            <v>1.026567944250871</v>
          </cell>
          <cell r="Q234">
            <v>1.0099869735128093</v>
          </cell>
          <cell r="R234">
            <v>0.9636135508155583</v>
          </cell>
          <cell r="S234">
            <v>0.9456521739130435</v>
          </cell>
          <cell r="T234">
            <v>0.9364814040952779</v>
          </cell>
          <cell r="U234">
            <v>0.9462809917355371</v>
          </cell>
          <cell r="V234">
            <v>0.9565746753246753</v>
          </cell>
          <cell r="W234">
            <v>0.9559294871794872</v>
          </cell>
          <cell r="X234">
            <v>0.9522682445759368</v>
          </cell>
          <cell r="Y234">
            <v>0.9502156017248138</v>
          </cell>
          <cell r="Z234">
            <v>0.9486181393538342</v>
          </cell>
          <cell r="AA234">
            <v>0.9431774255894859</v>
          </cell>
          <cell r="AB234">
            <v>0.9393353941267388</v>
          </cell>
          <cell r="AC234">
            <v>0.9505836575875486</v>
          </cell>
          <cell r="AD234">
            <v>0.9632955876610699</v>
          </cell>
          <cell r="AE234">
            <v>0.966977466977467</v>
          </cell>
          <cell r="AF234">
            <v>0.9626749611197511</v>
          </cell>
          <cell r="AG234">
            <v>0.9229553536151719</v>
          </cell>
          <cell r="AH234">
            <v>0.8713309207880982</v>
          </cell>
          <cell r="AI234">
            <v>0.8232671260640454</v>
          </cell>
          <cell r="AJ234">
            <v>0.8179226069246436</v>
          </cell>
          <cell r="AK234">
            <v>0.8249090173877881</v>
          </cell>
          <cell r="AL234">
            <v>0.8336019339242546</v>
          </cell>
          <cell r="AM234">
            <v>0.8630856219709209</v>
          </cell>
          <cell r="AN234">
            <v>0.8722978382706165</v>
          </cell>
          <cell r="AO234">
            <v>0.8850078492935636</v>
          </cell>
          <cell r="AP234">
            <v>0.8979750778816199</v>
          </cell>
          <cell r="AQ234">
            <v>0.9048723897911833</v>
          </cell>
        </row>
        <row r="235">
          <cell r="B235">
            <v>0.7799927509967379</v>
          </cell>
          <cell r="C235">
            <v>0.7750803284541236</v>
          </cell>
          <cell r="D235">
            <v>0.7671232876712328</v>
          </cell>
          <cell r="E235">
            <v>0.7539737387698687</v>
          </cell>
          <cell r="F235">
            <v>0.7543500511770727</v>
          </cell>
          <cell r="G235">
            <v>0.7467883705206221</v>
          </cell>
          <cell r="H235">
            <v>0.7429624664879356</v>
          </cell>
          <cell r="I235">
            <v>0.7325812873258128</v>
          </cell>
          <cell r="J235">
            <v>0.7215647600262984</v>
          </cell>
          <cell r="K235">
            <v>0.7171419206817436</v>
          </cell>
          <cell r="L235">
            <v>0.7187807276302851</v>
          </cell>
          <cell r="M235">
            <v>0.7169381107491857</v>
          </cell>
          <cell r="N235">
            <v>0.709729381443299</v>
          </cell>
          <cell r="O235">
            <v>0.7165655920842643</v>
          </cell>
          <cell r="P235">
            <v>0.7272727272727273</v>
          </cell>
          <cell r="Q235">
            <v>0.7255828607435413</v>
          </cell>
          <cell r="R235">
            <v>0.7504708097928436</v>
          </cell>
          <cell r="S235">
            <v>0.7486697965571205</v>
          </cell>
          <cell r="T235">
            <v>0.7461802307452448</v>
          </cell>
          <cell r="U235">
            <v>0.7513194660043465</v>
          </cell>
          <cell r="V235">
            <v>0.7616692426584235</v>
          </cell>
          <cell r="W235">
            <v>0.7663494012895302</v>
          </cell>
          <cell r="X235">
            <v>0.7723948811700183</v>
          </cell>
          <cell r="Y235">
            <v>0.7718608169440242</v>
          </cell>
          <cell r="Z235">
            <v>0.7723992784125076</v>
          </cell>
          <cell r="AA235">
            <v>0.7747828691224917</v>
          </cell>
          <cell r="AB235">
            <v>0.7741549506431349</v>
          </cell>
          <cell r="AC235">
            <v>0.7680812910938434</v>
          </cell>
          <cell r="AD235">
            <v>0.7653915122534369</v>
          </cell>
          <cell r="AE235">
            <v>0.769046907678518</v>
          </cell>
          <cell r="AF235">
            <v>0.766388557806913</v>
          </cell>
          <cell r="AG235">
            <v>0.7510385756676558</v>
          </cell>
          <cell r="AH235">
            <v>0.7347119645494831</v>
          </cell>
          <cell r="AI235">
            <v>0.7264428739693758</v>
          </cell>
          <cell r="AJ235">
            <v>0.7212103407755581</v>
          </cell>
          <cell r="AK235">
            <v>0.7252199413489736</v>
          </cell>
          <cell r="AL235">
            <v>0.7263681592039801</v>
          </cell>
          <cell r="AM235">
            <v>0.7224978114969361</v>
          </cell>
          <cell r="AN235">
            <v>0.7276434605301486</v>
          </cell>
          <cell r="AO235">
            <v>0.7398373983739838</v>
          </cell>
          <cell r="AP235">
            <v>0.7411255411255411</v>
          </cell>
          <cell r="AQ235">
            <v>0.7418244406196214</v>
          </cell>
        </row>
        <row r="236">
          <cell r="B236">
            <v>0.6227990970654628</v>
          </cell>
          <cell r="C236">
            <v>0.627886124187402</v>
          </cell>
          <cell r="D236">
            <v>0.633934535738143</v>
          </cell>
          <cell r="E236">
            <v>0.6398408136192792</v>
          </cell>
          <cell r="F236">
            <v>0.6443174324027259</v>
          </cell>
          <cell r="G236">
            <v>0.6481156879929886</v>
          </cell>
          <cell r="H236">
            <v>0.6513861602270247</v>
          </cell>
          <cell r="I236">
            <v>0.654363873208858</v>
          </cell>
          <cell r="J236">
            <v>0.6575875486381323</v>
          </cell>
          <cell r="K236">
            <v>0.659818339100346</v>
          </cell>
          <cell r="L236">
            <v>0.6623968736430742</v>
          </cell>
          <cell r="M236">
            <v>0.665654813529922</v>
          </cell>
          <cell r="N236">
            <v>0.6689655172413793</v>
          </cell>
          <cell r="O236">
            <v>0.671453064723532</v>
          </cell>
          <cell r="P236">
            <v>0.6729908335109784</v>
          </cell>
          <cell r="Q236">
            <v>0.6735993208828522</v>
          </cell>
          <cell r="R236">
            <v>0.6741430385103682</v>
          </cell>
          <cell r="S236">
            <v>0.6741928676936062</v>
          </cell>
          <cell r="T236">
            <v>0.6747317483694508</v>
          </cell>
          <cell r="U236">
            <v>0.6759706190975866</v>
          </cell>
          <cell r="V236">
            <v>0.6769198577108182</v>
          </cell>
          <cell r="W236">
            <v>0.6785416666666667</v>
          </cell>
          <cell r="X236">
            <v>0.6799254195152269</v>
          </cell>
          <cell r="Y236">
            <v>0.6806013179571664</v>
          </cell>
          <cell r="Z236">
            <v>0.6812781646866038</v>
          </cell>
          <cell r="AA236">
            <v>0.6811505507955936</v>
          </cell>
          <cell r="AB236">
            <v>0.6797478649857666</v>
          </cell>
          <cell r="AC236">
            <v>0.6784266017842661</v>
          </cell>
          <cell r="AD236">
            <v>0.6763695168789166</v>
          </cell>
          <cell r="AE236">
            <v>0.6742546333601934</v>
          </cell>
          <cell r="AF236">
            <v>0.6730846369835539</v>
          </cell>
          <cell r="AG236">
            <v>0.6721180694056641</v>
          </cell>
          <cell r="AH236">
            <v>0.671360571201904</v>
          </cell>
          <cell r="AI236">
            <v>0.670219064535228</v>
          </cell>
          <cell r="AJ236">
            <v>0.6690251572327044</v>
          </cell>
          <cell r="AK236">
            <v>0.6675802662490211</v>
          </cell>
          <cell r="AL236">
            <v>0.6667317073170732</v>
          </cell>
          <cell r="AM236">
            <v>0.6667315175097276</v>
          </cell>
          <cell r="AN236">
            <v>0.66621385600621</v>
          </cell>
          <cell r="AO236">
            <v>0.6679596586501164</v>
          </cell>
          <cell r="AP236">
            <v>0.669953596287703</v>
          </cell>
          <cell r="AQ236">
            <v>0.6720647773279352</v>
          </cell>
        </row>
        <row r="240">
          <cell r="B240">
            <v>191.25</v>
          </cell>
          <cell r="C240">
            <v>205.8</v>
          </cell>
          <cell r="D240">
            <v>211.94</v>
          </cell>
          <cell r="E240">
            <v>218.9</v>
          </cell>
          <cell r="F240">
            <v>230.37</v>
          </cell>
          <cell r="G240">
            <v>242.58</v>
          </cell>
          <cell r="H240">
            <v>248.34</v>
          </cell>
          <cell r="I240">
            <v>253.72</v>
          </cell>
          <cell r="J240">
            <v>259.57</v>
          </cell>
          <cell r="K240">
            <v>284.47</v>
          </cell>
          <cell r="L240">
            <v>305.72</v>
          </cell>
          <cell r="M240">
            <v>312.1</v>
          </cell>
          <cell r="N240">
            <v>335.92</v>
          </cell>
          <cell r="O240">
            <v>358.45</v>
          </cell>
          <cell r="P240">
            <v>369.31</v>
          </cell>
          <cell r="Q240">
            <v>373.57</v>
          </cell>
          <cell r="R240">
            <v>373.2</v>
          </cell>
          <cell r="S240">
            <v>374.46</v>
          </cell>
          <cell r="T240">
            <v>383.19</v>
          </cell>
          <cell r="U240">
            <v>409.12</v>
          </cell>
          <cell r="V240">
            <v>430.06</v>
          </cell>
          <cell r="W240">
            <v>439.27</v>
          </cell>
          <cell r="X240">
            <v>453.05</v>
          </cell>
          <cell r="Y240">
            <v>465.47</v>
          </cell>
          <cell r="Z240">
            <v>481.38</v>
          </cell>
          <cell r="AA240">
            <v>496.33</v>
          </cell>
          <cell r="AB240">
            <v>508.69</v>
          </cell>
          <cell r="AC240">
            <v>530.13</v>
          </cell>
          <cell r="AD240">
            <v>555.23</v>
          </cell>
          <cell r="AE240">
            <v>583.77</v>
          </cell>
          <cell r="AF240">
            <v>583.95</v>
          </cell>
          <cell r="AG240">
            <v>547.42</v>
          </cell>
          <cell r="AH240">
            <v>529.24</v>
          </cell>
          <cell r="AI240">
            <v>523.16</v>
          </cell>
          <cell r="AJ240">
            <v>543.85</v>
          </cell>
          <cell r="AK240">
            <v>564.57</v>
          </cell>
          <cell r="AL240">
            <v>587.2</v>
          </cell>
          <cell r="AM240">
            <v>624.15</v>
          </cell>
          <cell r="AN240">
            <v>655.59</v>
          </cell>
          <cell r="AO240">
            <v>678.8</v>
          </cell>
          <cell r="AP240">
            <v>711.83</v>
          </cell>
          <cell r="AQ240">
            <v>742</v>
          </cell>
        </row>
        <row r="241">
          <cell r="C241">
            <v>0.07332335069330409</v>
          </cell>
          <cell r="D241">
            <v>0.029398392346740743</v>
          </cell>
          <cell r="E241">
            <v>0.03231178878212737</v>
          </cell>
          <cell r="F241">
            <v>0.05107170748174468</v>
          </cell>
          <cell r="G241">
            <v>0.051644840870172744</v>
          </cell>
          <cell r="H241">
            <v>0.023467222107961486</v>
          </cell>
          <cell r="I241">
            <v>0.021432521777000318</v>
          </cell>
          <cell r="J241">
            <v>0.022795118982691456</v>
          </cell>
          <cell r="K241">
            <v>0.09160138410329305</v>
          </cell>
          <cell r="L241">
            <v>0.07204185052300258</v>
          </cell>
          <cell r="M241">
            <v>0.020653998902050292</v>
          </cell>
          <cell r="N241">
            <v>0.07354938709920397</v>
          </cell>
          <cell r="O241">
            <v>0.06491614392294326</v>
          </cell>
          <cell r="P241">
            <v>0.029847219449187265</v>
          </cell>
          <cell r="Q241">
            <v>0.011469003596551331</v>
          </cell>
          <cell r="R241">
            <v>-0.0009909343714312171</v>
          </cell>
          <cell r="S241">
            <v>0.003370519200817816</v>
          </cell>
          <cell r="T241">
            <v>0.02304596154878852</v>
          </cell>
          <cell r="U241">
            <v>0.06547756182008128</v>
          </cell>
          <cell r="V241">
            <v>0.049916222294366146</v>
          </cell>
          <cell r="W241">
            <v>0.02118952435049261</v>
          </cell>
          <cell r="X241">
            <v>0.030888236480334407</v>
          </cell>
          <cell r="Y241">
            <v>0.027045153140901883</v>
          </cell>
          <cell r="Z241">
            <v>0.03360933118464808</v>
          </cell>
          <cell r="AA241">
            <v>0.030584049083005174</v>
          </cell>
          <cell r="AB241">
            <v>0.024597765607233178</v>
          </cell>
          <cell r="AC241">
            <v>0.04128346580421609</v>
          </cell>
          <cell r="AD241">
            <v>0.046260182826837935</v>
          </cell>
          <cell r="AE241">
            <v>0.05012462732326226</v>
          </cell>
          <cell r="AF241">
            <v>0.00030829308640043044</v>
          </cell>
          <cell r="AG241">
            <v>-0.06459903043176025</v>
          </cell>
          <cell r="AH241">
            <v>-0.03377431711860392</v>
          </cell>
          <cell r="AI241">
            <v>-0.011554670553258727</v>
          </cell>
          <cell r="AJ241">
            <v>0.03878612891890778</v>
          </cell>
          <cell r="AK241">
            <v>0.03739090590501197</v>
          </cell>
          <cell r="AL241">
            <v>0.039301097855434466</v>
          </cell>
          <cell r="AM241">
            <v>0.06102524679675398</v>
          </cell>
          <cell r="AN241">
            <v>0.049144869453110855</v>
          </cell>
          <cell r="AO241">
            <v>0.03479093980990037</v>
          </cell>
          <cell r="AP241">
            <v>0.047512585498288185</v>
          </cell>
          <cell r="AQ241">
            <v>0.04151012430902097</v>
          </cell>
        </row>
        <row r="242">
          <cell r="C242">
            <v>0.0760784313725491</v>
          </cell>
          <cell r="D242">
            <v>0.029834791059280885</v>
          </cell>
          <cell r="E242">
            <v>0.03283948287251115</v>
          </cell>
          <cell r="F242">
            <v>0.05239835541343085</v>
          </cell>
          <cell r="G242">
            <v>0.053001692928766886</v>
          </cell>
          <cell r="H242">
            <v>0.02374474400197868</v>
          </cell>
          <cell r="I242">
            <v>0.021663847950390558</v>
          </cell>
          <cell r="J242">
            <v>0.023056913132587065</v>
          </cell>
          <cell r="K242">
            <v>0.09592788072581593</v>
          </cell>
          <cell r="L242">
            <v>0.07470031989313464</v>
          </cell>
          <cell r="M242">
            <v>0.020868768808059546</v>
          </cell>
          <cell r="N242">
            <v>0.07632169176545966</v>
          </cell>
          <cell r="O242">
            <v>0.06706954036675383</v>
          </cell>
          <cell r="P242">
            <v>0.03029711256800116</v>
          </cell>
          <cell r="Q242">
            <v>0.011535024775933378</v>
          </cell>
          <cell r="R242">
            <v>-0.000990443558101628</v>
          </cell>
          <cell r="S242">
            <v>0.0033762057877813056</v>
          </cell>
          <cell r="T242">
            <v>0.023313571543021938</v>
          </cell>
          <cell r="U242">
            <v>0.06766878050053493</v>
          </cell>
          <cell r="V242">
            <v>0.05118302698474775</v>
          </cell>
          <cell r="W242">
            <v>0.02141561642561496</v>
          </cell>
          <cell r="X242">
            <v>0.031370227878070533</v>
          </cell>
          <cell r="Y242">
            <v>0.02741419269396328</v>
          </cell>
          <cell r="Z242">
            <v>0.03418050572539566</v>
          </cell>
          <cell r="AA242">
            <v>0.03105654576426109</v>
          </cell>
          <cell r="AB242">
            <v>0.024902786452561942</v>
          </cell>
          <cell r="AC242">
            <v>0.04214747685230691</v>
          </cell>
          <cell r="AD242">
            <v>0.04734687718106878</v>
          </cell>
          <cell r="AE242">
            <v>0.05140212164328295</v>
          </cell>
          <cell r="AF242">
            <v>0.00030834061359796827</v>
          </cell>
          <cell r="AG242">
            <v>-0.0625567257470675</v>
          </cell>
          <cell r="AH242">
            <v>-0.033210332103320916</v>
          </cell>
          <cell r="AI242">
            <v>-0.011488171717935258</v>
          </cell>
          <cell r="AJ242">
            <v>0.03954813059102391</v>
          </cell>
          <cell r="AK242">
            <v>0.03809874046152428</v>
          </cell>
          <cell r="AL242">
            <v>0.04008360345041351</v>
          </cell>
          <cell r="AM242">
            <v>0.0629257493188009</v>
          </cell>
          <cell r="AN242">
            <v>0.0503725066089884</v>
          </cell>
          <cell r="AO242">
            <v>0.0354032245763356</v>
          </cell>
          <cell r="AP242">
            <v>0.04865939893930471</v>
          </cell>
          <cell r="AQ242">
            <v>0.04238371521290185</v>
          </cell>
        </row>
        <row r="243">
          <cell r="B243">
            <v>2213</v>
          </cell>
          <cell r="C243">
            <v>2255</v>
          </cell>
          <cell r="D243">
            <v>2246</v>
          </cell>
          <cell r="E243">
            <v>2254</v>
          </cell>
          <cell r="F243">
            <v>2253</v>
          </cell>
          <cell r="G243">
            <v>2280</v>
          </cell>
          <cell r="H243">
            <v>2284</v>
          </cell>
          <cell r="I243">
            <v>2242</v>
          </cell>
          <cell r="J243">
            <v>2213</v>
          </cell>
          <cell r="K243">
            <v>2246</v>
          </cell>
          <cell r="L243">
            <v>2294</v>
          </cell>
          <cell r="M243">
            <v>2280</v>
          </cell>
          <cell r="N243">
            <v>2302</v>
          </cell>
          <cell r="O243">
            <v>2347</v>
          </cell>
          <cell r="P243">
            <v>2357</v>
          </cell>
          <cell r="Q243">
            <v>2326</v>
          </cell>
          <cell r="R243">
            <v>2304</v>
          </cell>
          <cell r="S243">
            <v>2262</v>
          </cell>
          <cell r="T243">
            <v>2241</v>
          </cell>
          <cell r="U243">
            <v>2290</v>
          </cell>
          <cell r="V243">
            <v>2357</v>
          </cell>
          <cell r="W243">
            <v>2386</v>
          </cell>
          <cell r="X243">
            <v>2414</v>
          </cell>
          <cell r="Y243">
            <v>2424</v>
          </cell>
          <cell r="Z243">
            <v>2437</v>
          </cell>
          <cell r="AA243">
            <v>2440</v>
          </cell>
          <cell r="AB243">
            <v>2431</v>
          </cell>
          <cell r="AC243">
            <v>2443</v>
          </cell>
          <cell r="AD243">
            <v>2467</v>
          </cell>
          <cell r="AE243">
            <v>2489</v>
          </cell>
          <cell r="AF243">
            <v>2476</v>
          </cell>
          <cell r="AG243">
            <v>2336</v>
          </cell>
          <cell r="AH243">
            <v>2167</v>
          </cell>
          <cell r="AI243">
            <v>2031</v>
          </cell>
          <cell r="AJ243">
            <v>2008</v>
          </cell>
          <cell r="AK243">
            <v>2040</v>
          </cell>
          <cell r="AL243">
            <v>2069</v>
          </cell>
          <cell r="AM243">
            <v>2137</v>
          </cell>
          <cell r="AN243">
            <v>2179</v>
          </cell>
          <cell r="AO243">
            <v>2255</v>
          </cell>
          <cell r="AP243">
            <v>2306</v>
          </cell>
          <cell r="AQ243">
            <v>2340</v>
          </cell>
        </row>
        <row r="244">
          <cell r="C244">
            <v>0.018800911885728994</v>
          </cell>
          <cell r="D244">
            <v>-0.0039991166383902665</v>
          </cell>
          <cell r="E244">
            <v>0.003555559301333184</v>
          </cell>
          <cell r="F244">
            <v>-0.0004437541674771994</v>
          </cell>
          <cell r="G244">
            <v>0.011912781516241961</v>
          </cell>
          <cell r="H244">
            <v>0.0017528488274143868</v>
          </cell>
          <cell r="I244">
            <v>-0.018559967143795562</v>
          </cell>
          <cell r="J244">
            <v>-0.013019263581055509</v>
          </cell>
          <cell r="K244">
            <v>0.014801795247338758</v>
          </cell>
          <cell r="L244">
            <v>0.02114616239092745</v>
          </cell>
          <cell r="M244">
            <v>-0.006121575740829501</v>
          </cell>
          <cell r="N244">
            <v>0.009602867333341418</v>
          </cell>
          <cell r="O244">
            <v>0.01935960656919564</v>
          </cell>
          <cell r="P244">
            <v>0.004251707085107576</v>
          </cell>
          <cell r="Q244">
            <v>-0.013239569857521371</v>
          </cell>
          <cell r="R244">
            <v>-0.009503311262827925</v>
          </cell>
          <cell r="S244">
            <v>-0.018397365139716057</v>
          </cell>
          <cell r="T244">
            <v>-0.009327182875138769</v>
          </cell>
          <cell r="U244">
            <v>0.02162962274735824</v>
          </cell>
          <cell r="V244">
            <v>0.02883780638784586</v>
          </cell>
          <cell r="W244">
            <v>0.012228699721730404</v>
          </cell>
          <cell r="X244">
            <v>0.01166679899961538</v>
          </cell>
          <cell r="Y244">
            <v>0.004133945531728332</v>
          </cell>
          <cell r="Z244">
            <v>0.005348706436001122</v>
          </cell>
          <cell r="AA244">
            <v>0.0012302646620413423</v>
          </cell>
          <cell r="AB244">
            <v>-0.0036953439711241453</v>
          </cell>
          <cell r="AC244">
            <v>0.004924096941617111</v>
          </cell>
          <cell r="AD244">
            <v>0.009776045271616211</v>
          </cell>
          <cell r="AE244">
            <v>0.0088781858382352</v>
          </cell>
          <cell r="AF244">
            <v>-0.0052366685631052975</v>
          </cell>
          <cell r="AG244">
            <v>-0.05820428985636906</v>
          </cell>
          <cell r="AH244">
            <v>-0.07509634241175868</v>
          </cell>
          <cell r="AI244">
            <v>-0.06481543995597441</v>
          </cell>
          <cell r="AJ244">
            <v>-0.011389080768764923</v>
          </cell>
          <cell r="AK244">
            <v>0.015810606026642245</v>
          </cell>
          <cell r="AL244">
            <v>0.014115590907280906</v>
          </cell>
          <cell r="AM244">
            <v>0.0323375775736046</v>
          </cell>
          <cell r="AN244">
            <v>0.01946307962547236</v>
          </cell>
          <cell r="AO244">
            <v>0.034283916992158874</v>
          </cell>
          <cell r="AP244">
            <v>0.02236444889222569</v>
          </cell>
          <cell r="AQ244">
            <v>0.01463650752274287</v>
          </cell>
        </row>
        <row r="245">
          <cell r="C245">
            <v>0.01897876186172609</v>
          </cell>
          <cell r="D245">
            <v>-0.003991130820399147</v>
          </cell>
          <cell r="E245">
            <v>0.003561887800534347</v>
          </cell>
          <cell r="F245">
            <v>-0.0004436557231588534</v>
          </cell>
          <cell r="G245">
            <v>0.011984021304926706</v>
          </cell>
          <cell r="H245">
            <v>0.0017543859649122862</v>
          </cell>
          <cell r="I245">
            <v>-0.01838879159369522</v>
          </cell>
          <cell r="J245">
            <v>-0.012934879571810831</v>
          </cell>
          <cell r="K245">
            <v>0.014911884319927626</v>
          </cell>
          <cell r="L245">
            <v>0.021371326803205637</v>
          </cell>
          <cell r="M245">
            <v>-0.006102877070618962</v>
          </cell>
          <cell r="N245">
            <v>0.009649122807017463</v>
          </cell>
          <cell r="O245">
            <v>0.01954821894005221</v>
          </cell>
          <cell r="P245">
            <v>0.004260758414997845</v>
          </cell>
          <cell r="Q245">
            <v>-0.013152312261349164</v>
          </cell>
          <cell r="R245">
            <v>-0.009458297506448887</v>
          </cell>
          <cell r="S245">
            <v>-0.01822916666666663</v>
          </cell>
          <cell r="T245">
            <v>-0.009283819628647216</v>
          </cell>
          <cell r="U245">
            <v>0.021865238732708514</v>
          </cell>
          <cell r="V245">
            <v>0.02925764192139746</v>
          </cell>
          <cell r="W245">
            <v>0.012303775986423515</v>
          </cell>
          <cell r="X245">
            <v>0.011735121542330251</v>
          </cell>
          <cell r="Y245">
            <v>0.0041425020712511085</v>
          </cell>
          <cell r="Z245">
            <v>0.005363036303630331</v>
          </cell>
          <cell r="AA245">
            <v>0.0012310217480508978</v>
          </cell>
          <cell r="AB245">
            <v>-0.0036885245901638886</v>
          </cell>
          <cell r="AC245">
            <v>0.00493624023035788</v>
          </cell>
          <cell r="AD245">
            <v>0.009823986901350779</v>
          </cell>
          <cell r="AE245">
            <v>0.008917713822456319</v>
          </cell>
          <cell r="AF245">
            <v>-0.005222981116914438</v>
          </cell>
          <cell r="AG245">
            <v>-0.056542810985460434</v>
          </cell>
          <cell r="AH245">
            <v>-0.07234589041095896</v>
          </cell>
          <cell r="AI245">
            <v>-0.06275957544993083</v>
          </cell>
          <cell r="AJ245">
            <v>-0.011324470704086709</v>
          </cell>
          <cell r="AK245">
            <v>0.015936254980079667</v>
          </cell>
          <cell r="AL245">
            <v>0.014215686274509753</v>
          </cell>
          <cell r="AM245">
            <v>0.03286611889801838</v>
          </cell>
          <cell r="AN245">
            <v>0.019653720168460564</v>
          </cell>
          <cell r="AO245">
            <v>0.03487838458008263</v>
          </cell>
          <cell r="AP245">
            <v>0.02261640798226172</v>
          </cell>
          <cell r="AQ245">
            <v>0.014744145706851786</v>
          </cell>
        </row>
        <row r="246">
          <cell r="B246">
            <v>0.6592338327632445</v>
          </cell>
          <cell r="C246">
            <v>0.6397389155396506</v>
          </cell>
          <cell r="D246">
            <v>0.6500900369243598</v>
          </cell>
          <cell r="E246">
            <v>0.6656654571261776</v>
          </cell>
          <cell r="F246">
            <v>0.6786624762432492</v>
          </cell>
          <cell r="G246">
            <v>0.6803601486327691</v>
          </cell>
          <cell r="H246">
            <v>0.6870323323022423</v>
          </cell>
          <cell r="I246">
            <v>0.6747476015686739</v>
          </cell>
          <cell r="J246">
            <v>0.6443417338103637</v>
          </cell>
          <cell r="K246">
            <v>0.6156846585594266</v>
          </cell>
          <cell r="L246">
            <v>0.6158949531698298</v>
          </cell>
          <cell r="M246">
            <v>0.6421003534240357</v>
          </cell>
          <cell r="N246">
            <v>0.636717029116104</v>
          </cell>
          <cell r="O246">
            <v>0.6297693921526611</v>
          </cell>
          <cell r="P246">
            <v>0.6218166882470046</v>
          </cell>
          <cell r="Q246">
            <v>0.6873267928729448</v>
          </cell>
          <cell r="R246">
            <v>0.6998727331955563</v>
          </cell>
          <cell r="S246">
            <v>0.6800497085571817</v>
          </cell>
          <cell r="T246">
            <v>0.6486441543091971</v>
          </cell>
          <cell r="U246">
            <v>0.6349188336100634</v>
          </cell>
          <cell r="V246">
            <v>0.6408142865445213</v>
          </cell>
          <cell r="W246">
            <v>0.6520426761240815</v>
          </cell>
          <cell r="X246">
            <v>0.6429867441640029</v>
          </cell>
          <cell r="Y246">
            <v>0.637418414066424</v>
          </cell>
          <cell r="Z246">
            <v>0.6306956525192343</v>
          </cell>
          <cell r="AA246">
            <v>0.6403483629637718</v>
          </cell>
          <cell r="AB246">
            <v>0.6404981595771179</v>
          </cell>
          <cell r="AC246">
            <v>0.6380003247179092</v>
          </cell>
          <cell r="AD246">
            <v>0.6198927923248526</v>
          </cell>
          <cell r="AE246">
            <v>0.6175926835733747</v>
          </cell>
          <cell r="AF246">
            <v>0.6369998074065362</v>
          </cell>
          <cell r="AG246">
            <v>0.6695614317530368</v>
          </cell>
          <cell r="AH246">
            <v>0.6513004779499799</v>
          </cell>
          <cell r="AI246">
            <v>0.608625150174119</v>
          </cell>
          <cell r="AJ246">
            <v>0.5851631172216528</v>
          </cell>
          <cell r="AK246">
            <v>0.5712942270887951</v>
          </cell>
          <cell r="AL246">
            <v>0.5735704086074707</v>
          </cell>
          <cell r="AM246">
            <v>0.5554597564970951</v>
          </cell>
          <cell r="AN246">
            <v>0.5487221695286989</v>
          </cell>
          <cell r="AO246">
            <v>0.5560217978242034</v>
          </cell>
          <cell r="AP246">
            <v>0.5573129140097234</v>
          </cell>
          <cell r="AQ246">
            <v>0.5551896911643449</v>
          </cell>
        </row>
        <row r="247">
          <cell r="B247">
            <v>573.76</v>
          </cell>
          <cell r="C247">
            <v>609.67</v>
          </cell>
          <cell r="D247">
            <v>644.62</v>
          </cell>
          <cell r="E247">
            <v>676.14</v>
          </cell>
          <cell r="F247">
            <v>709.95</v>
          </cell>
          <cell r="G247">
            <v>749.12</v>
          </cell>
          <cell r="H247">
            <v>789.05</v>
          </cell>
          <cell r="I247">
            <v>826.28</v>
          </cell>
          <cell r="J247">
            <v>857.89</v>
          </cell>
          <cell r="K247">
            <v>896.61</v>
          </cell>
          <cell r="L247">
            <v>942.77</v>
          </cell>
          <cell r="M247">
            <v>989.98</v>
          </cell>
          <cell r="N247">
            <v>1040.76</v>
          </cell>
          <cell r="O247">
            <v>1096.76</v>
          </cell>
          <cell r="P247">
            <v>1154.27</v>
          </cell>
          <cell r="Q247">
            <v>1216.56</v>
          </cell>
          <cell r="R247">
            <v>1266.56</v>
          </cell>
          <cell r="S247">
            <v>1310.2</v>
          </cell>
          <cell r="T247">
            <v>1343.04</v>
          </cell>
          <cell r="U247">
            <v>1377.3</v>
          </cell>
          <cell r="V247">
            <v>1418.72</v>
          </cell>
          <cell r="W247">
            <v>1459.93</v>
          </cell>
          <cell r="X247">
            <v>1504.32</v>
          </cell>
          <cell r="Y247">
            <v>1550.14</v>
          </cell>
          <cell r="Z247">
            <v>1591.53</v>
          </cell>
          <cell r="AA247">
            <v>1633.92</v>
          </cell>
          <cell r="AB247">
            <v>1674.68</v>
          </cell>
          <cell r="AC247">
            <v>1718.57</v>
          </cell>
          <cell r="AD247">
            <v>1772.91</v>
          </cell>
          <cell r="AE247">
            <v>1841.38</v>
          </cell>
          <cell r="AF247">
            <v>1898.63</v>
          </cell>
          <cell r="AG247">
            <v>1924.47</v>
          </cell>
          <cell r="AH247">
            <v>1925.26</v>
          </cell>
          <cell r="AI247">
            <v>1906.73</v>
          </cell>
          <cell r="AJ247">
            <v>1886.71</v>
          </cell>
          <cell r="AK247">
            <v>1876.54</v>
          </cell>
          <cell r="AL247">
            <v>1873.2</v>
          </cell>
          <cell r="AM247">
            <v>1881.03</v>
          </cell>
          <cell r="AN247">
            <v>1896.63</v>
          </cell>
          <cell r="AO247">
            <v>1917.83</v>
          </cell>
          <cell r="AP247">
            <v>1945.5</v>
          </cell>
          <cell r="AQ247">
            <v>1978.34</v>
          </cell>
        </row>
        <row r="248">
          <cell r="C248">
            <v>0.060706636759603465</v>
          </cell>
          <cell r="D248">
            <v>0.05574316871712325</v>
          </cell>
          <cell r="E248">
            <v>0.04773915929881833</v>
          </cell>
          <cell r="F248">
            <v>0.04879438982805378</v>
          </cell>
          <cell r="G248">
            <v>0.053704639282179216</v>
          </cell>
          <cell r="H248">
            <v>0.051930505891595695</v>
          </cell>
          <cell r="I248">
            <v>0.04610400893591029</v>
          </cell>
          <cell r="J248">
            <v>0.037542187010725224</v>
          </cell>
          <cell r="K248">
            <v>0.04414509876395932</v>
          </cell>
          <cell r="L248">
            <v>0.050201365540659196</v>
          </cell>
          <cell r="M248">
            <v>0.048862390458974225</v>
          </cell>
          <cell r="N248">
            <v>0.05002175357999455</v>
          </cell>
          <cell r="O248">
            <v>0.052409163368579065</v>
          </cell>
          <cell r="P248">
            <v>0.05110773065282821</v>
          </cell>
          <cell r="Q248">
            <v>0.052559094326431466</v>
          </cell>
          <cell r="R248">
            <v>0.040277360141942574</v>
          </cell>
          <cell r="S248">
            <v>0.03387523332362979</v>
          </cell>
          <cell r="T248">
            <v>0.02475590384744993</v>
          </cell>
          <cell r="U248">
            <v>0.025189359778059996</v>
          </cell>
          <cell r="V248">
            <v>0.029629995708410923</v>
          </cell>
          <cell r="W248">
            <v>0.028633432715797696</v>
          </cell>
          <cell r="X248">
            <v>0.029952479488271063</v>
          </cell>
          <cell r="Y248">
            <v>0.030004280579333194</v>
          </cell>
          <cell r="Z248">
            <v>0.02635056827076305</v>
          </cell>
          <cell r="AA248">
            <v>0.026286217927202458</v>
          </cell>
          <cell r="AB248">
            <v>0.024640066618605194</v>
          </cell>
          <cell r="AC248">
            <v>0.025870447426200777</v>
          </cell>
          <cell r="AD248">
            <v>0.03112971470661314</v>
          </cell>
          <cell r="AE248">
            <v>0.037893026129093635</v>
          </cell>
          <cell r="AF248">
            <v>0.030617282945896777</v>
          </cell>
          <cell r="AG248">
            <v>0.013518031698289218</v>
          </cell>
          <cell r="AH248">
            <v>0.0004104183987392315</v>
          </cell>
          <cell r="AI248">
            <v>-0.009671290599216804</v>
          </cell>
          <cell r="AJ248">
            <v>-0.010555161474051724</v>
          </cell>
          <cell r="AK248">
            <v>-0.005404915835037848</v>
          </cell>
          <cell r="AL248">
            <v>-0.0017814573188092025</v>
          </cell>
          <cell r="AM248">
            <v>0.004171300827777649</v>
          </cell>
          <cell r="AN248">
            <v>0.00825912796654682</v>
          </cell>
          <cell r="AO248">
            <v>0.011115711417704295</v>
          </cell>
          <cell r="AP248">
            <v>0.01432467490319273</v>
          </cell>
          <cell r="AQ248">
            <v>0.016739095785305184</v>
          </cell>
        </row>
        <row r="249">
          <cell r="C249">
            <v>0.0625871444506414</v>
          </cell>
          <cell r="D249">
            <v>0.057326094444535736</v>
          </cell>
          <cell r="E249">
            <v>0.048897024603642425</v>
          </cell>
          <cell r="F249">
            <v>0.05000443695092738</v>
          </cell>
          <cell r="G249">
            <v>0.055172899499964734</v>
          </cell>
          <cell r="H249">
            <v>0.05330254164886794</v>
          </cell>
          <cell r="I249">
            <v>0.0471833217159876</v>
          </cell>
          <cell r="J249">
            <v>0.03825579706636972</v>
          </cell>
          <cell r="K249">
            <v>0.04513399153737652</v>
          </cell>
          <cell r="L249">
            <v>0.05148280746366862</v>
          </cell>
          <cell r="M249">
            <v>0.050075840342819644</v>
          </cell>
          <cell r="N249">
            <v>0.05129396553465715</v>
          </cell>
          <cell r="O249">
            <v>0.05380683346785031</v>
          </cell>
          <cell r="P249">
            <v>0.05243626682227642</v>
          </cell>
          <cell r="Q249">
            <v>0.053964843580791344</v>
          </cell>
          <cell r="R249">
            <v>0.04109949365423815</v>
          </cell>
          <cell r="S249">
            <v>0.03445553309752403</v>
          </cell>
          <cell r="T249">
            <v>0.025064875591512603</v>
          </cell>
          <cell r="U249">
            <v>0.025509292351679758</v>
          </cell>
          <cell r="V249">
            <v>0.03007333188121697</v>
          </cell>
          <cell r="W249">
            <v>0.029047310251494318</v>
          </cell>
          <cell r="X249">
            <v>0.03040556739021727</v>
          </cell>
          <cell r="Y249">
            <v>0.030458944905339402</v>
          </cell>
          <cell r="Z249">
            <v>0.026700814120014904</v>
          </cell>
          <cell r="AA249">
            <v>0.026634747695613692</v>
          </cell>
          <cell r="AB249">
            <v>0.024946141793967813</v>
          </cell>
          <cell r="AC249">
            <v>0.02620799197458612</v>
          </cell>
          <cell r="AD249">
            <v>0.031619311404248895</v>
          </cell>
          <cell r="AE249">
            <v>0.03862012172078666</v>
          </cell>
          <cell r="AF249">
            <v>0.031090812325538453</v>
          </cell>
          <cell r="AG249">
            <v>0.013609813391761483</v>
          </cell>
          <cell r="AH249">
            <v>0.00041050263189346126</v>
          </cell>
          <cell r="AI249">
            <v>-0.009624674069995676</v>
          </cell>
          <cell r="AJ249">
            <v>-0.010499651235361007</v>
          </cell>
          <cell r="AK249">
            <v>-0.005390335557663883</v>
          </cell>
          <cell r="AL249">
            <v>-0.0017798714655695713</v>
          </cell>
          <cell r="AM249">
            <v>0.004180012812299738</v>
          </cell>
          <cell r="AN249">
            <v>0.008293328655045507</v>
          </cell>
          <cell r="AO249">
            <v>0.01117772048317267</v>
          </cell>
          <cell r="AP249">
            <v>0.014427764713243585</v>
          </cell>
          <cell r="AQ249">
            <v>0.01687997943973274</v>
          </cell>
        </row>
        <row r="250">
          <cell r="C250">
            <v>0.03942543691941604</v>
          </cell>
          <cell r="D250">
            <v>0.012493088122328917</v>
          </cell>
          <cell r="E250">
            <v>0.013984125773115174</v>
          </cell>
          <cell r="F250">
            <v>0.03569339838331963</v>
          </cell>
          <cell r="G250">
            <v>0.02637371614926614</v>
          </cell>
          <cell r="H250">
            <v>0.006010388978632358</v>
          </cell>
          <cell r="I250">
            <v>0.018960375608765647</v>
          </cell>
          <cell r="J250">
            <v>0.017831784710241272</v>
          </cell>
          <cell r="K250">
            <v>0.06552250714596988</v>
          </cell>
          <cell r="L250">
            <v>0.0397354379655873</v>
          </cell>
          <cell r="M250">
            <v>0.007096832572625274</v>
          </cell>
          <cell r="N250">
            <v>0.04926302669036015</v>
          </cell>
          <cell r="O250">
            <v>0.033320579850826745</v>
          </cell>
          <cell r="P250">
            <v>0.0078753461956627</v>
          </cell>
          <cell r="Q250">
            <v>0.004135094099000071</v>
          </cell>
          <cell r="R250">
            <v>-0.006428159957007188</v>
          </cell>
          <cell r="S250">
            <v>0.005043251227712955</v>
          </cell>
          <cell r="T250">
            <v>0.020397852664759162</v>
          </cell>
          <cell r="U250">
            <v>0.042548346125513</v>
          </cell>
          <cell r="V250">
            <v>0.020793872820221312</v>
          </cell>
          <cell r="W250">
            <v>0.003252677637247566</v>
          </cell>
          <cell r="X250">
            <v>0.012693207154287296</v>
          </cell>
          <cell r="Y250">
            <v>0.013531100498980006</v>
          </cell>
          <cell r="Z250">
            <v>0.02050454586787901</v>
          </cell>
          <cell r="AA250">
            <v>0.02034236981164541</v>
          </cell>
          <cell r="AB250">
            <v>0.0181064773222116</v>
          </cell>
          <cell r="AC250">
            <v>0.028776796788834824</v>
          </cell>
          <cell r="AD250">
            <v>0.0283674538926669</v>
          </cell>
          <cell r="AE250">
            <v>0.030150954272852762</v>
          </cell>
          <cell r="AF250">
            <v>-0.007470029653498737</v>
          </cell>
          <cell r="AG250">
            <v>-0.03009456182126078</v>
          </cell>
          <cell r="AH250">
            <v>0.014992853886988948</v>
          </cell>
          <cell r="AI250">
            <v>0.031678736229438724</v>
          </cell>
          <cell r="AJ250">
            <v>0.04982926920696516</v>
          </cell>
          <cell r="AK250">
            <v>0.030675516575795855</v>
          </cell>
          <cell r="AL250">
            <v>0.031964478727552495</v>
          </cell>
          <cell r="AM250">
            <v>0.0412087127463095</v>
          </cell>
          <cell r="AN250">
            <v>0.034737884824983745</v>
          </cell>
          <cell r="AO250">
            <v>0.010793201076327108</v>
          </cell>
          <cell r="AP250">
            <v>0.02870724072528792</v>
          </cell>
          <cell r="AQ250">
            <v>0.025938363851853535</v>
          </cell>
        </row>
        <row r="251">
          <cell r="C251">
            <v>0.04138926630777856</v>
          </cell>
          <cell r="D251">
            <v>0.012370413851325958</v>
          </cell>
          <cell r="E251">
            <v>0.014120492832787464</v>
          </cell>
          <cell r="F251">
            <v>0.036631145958447756</v>
          </cell>
          <cell r="G251">
            <v>0.027212785016860783</v>
          </cell>
          <cell r="H251">
            <v>0.005857451978537879</v>
          </cell>
          <cell r="I251">
            <v>0.018725152419900755</v>
          </cell>
          <cell r="J251">
            <v>0.01778540540618828</v>
          </cell>
          <cell r="K251">
            <v>0.06940117695156081</v>
          </cell>
          <cell r="L251">
            <v>0.0417630214007161</v>
          </cell>
          <cell r="M251">
            <v>0.0068653027713178605</v>
          </cell>
          <cell r="N251">
            <v>0.051543706770352644</v>
          </cell>
          <cell r="O251">
            <v>0.03483773374606726</v>
          </cell>
          <cell r="P251">
            <v>0.007817180838154431</v>
          </cell>
          <cell r="Q251">
            <v>0.003701600666874104</v>
          </cell>
          <cell r="R251">
            <v>-0.006705917728379604</v>
          </cell>
          <cell r="S251">
            <v>0.004748887410317756</v>
          </cell>
          <cell r="T251">
            <v>0.02052877631421426</v>
          </cell>
          <cell r="U251">
            <v>0.04447316642222492</v>
          </cell>
          <cell r="V251">
            <v>0.021632400883174047</v>
          </cell>
          <cell r="W251">
            <v>0.0032858050640926628</v>
          </cell>
          <cell r="X251">
            <v>0.012969509675676465</v>
          </cell>
          <cell r="Y251">
            <v>0.013729833043798146</v>
          </cell>
          <cell r="Z251">
            <v>0.020937335308595866</v>
          </cell>
          <cell r="AA251">
            <v>0.020689032392349527</v>
          </cell>
          <cell r="AB251">
            <v>0.01829709577773525</v>
          </cell>
          <cell r="AC251">
            <v>0.02951086939785716</v>
          </cell>
          <cell r="AD251">
            <v>0.029238330342547678</v>
          </cell>
          <cell r="AE251">
            <v>0.031125989725017126</v>
          </cell>
          <cell r="AF251">
            <v>-0.007650592282897257</v>
          </cell>
          <cell r="AG251">
            <v>-0.02919504751958328</v>
          </cell>
          <cell r="AH251">
            <v>0.013765438827511998</v>
          </cell>
          <cell r="AI251">
            <v>0.03047573968391045</v>
          </cell>
          <cell r="AJ251">
            <v>0.05053043575784956</v>
          </cell>
          <cell r="AK251">
            <v>0.031305317961488756</v>
          </cell>
          <cell r="AL251">
            <v>0.03268889632710139</v>
          </cell>
          <cell r="AM251">
            <v>0.042811759005278054</v>
          </cell>
          <cell r="AN251">
            <v>0.03584547927600636</v>
          </cell>
          <cell r="AO251">
            <v>0.011047418232371504</v>
          </cell>
          <cell r="AP251">
            <v>0.02966799758401852</v>
          </cell>
          <cell r="AQ251">
            <v>0.02668952864370568</v>
          </cell>
        </row>
        <row r="256">
          <cell r="B256">
            <v>0.09550802139037433</v>
          </cell>
          <cell r="C256">
            <v>0.10039893617021277</v>
          </cell>
          <cell r="D256">
            <v>0.10409944459137795</v>
          </cell>
          <cell r="E256">
            <v>0.10903471856917413</v>
          </cell>
          <cell r="F256">
            <v>0.11561153896358178</v>
          </cell>
          <cell r="G256">
            <v>0.11889061287820016</v>
          </cell>
          <cell r="H256">
            <v>0.12023565573770491</v>
          </cell>
          <cell r="I256">
            <v>0.12333502796136248</v>
          </cell>
          <cell r="J256">
            <v>0.12711071789686554</v>
          </cell>
          <cell r="K256">
            <v>0.13253012048192772</v>
          </cell>
          <cell r="L256">
            <v>0.13979858261842598</v>
          </cell>
          <cell r="M256">
            <v>0.1401580637194369</v>
          </cell>
          <cell r="N256">
            <v>0.14294508741689238</v>
          </cell>
          <cell r="O256">
            <v>0.14834705665478676</v>
          </cell>
          <cell r="P256">
            <v>0.15264060776865582</v>
          </cell>
          <cell r="Q256">
            <v>0.15594482421875</v>
          </cell>
          <cell r="R256">
            <v>0.15701775723668207</v>
          </cell>
          <cell r="S256">
            <v>0.15396921585262394</v>
          </cell>
          <cell r="T256">
            <v>0.15620543806646525</v>
          </cell>
          <cell r="U256">
            <v>0.16183988425367735</v>
          </cell>
          <cell r="V256">
            <v>0.1642040668992901</v>
          </cell>
          <cell r="W256">
            <v>0.16400240384615383</v>
          </cell>
          <cell r="X256">
            <v>0.16554954954954956</v>
          </cell>
          <cell r="Y256">
            <v>0.16836354904550366</v>
          </cell>
          <cell r="Z256">
            <v>0.17501499340290272</v>
          </cell>
          <cell r="AA256">
            <v>0.17810778443113773</v>
          </cell>
          <cell r="AB256">
            <v>0.1817562724014337</v>
          </cell>
          <cell r="AC256">
            <v>0.1868540128602048</v>
          </cell>
          <cell r="AD256">
            <v>0.19019677572309152</v>
          </cell>
          <cell r="AE256">
            <v>0.19341810903096668</v>
          </cell>
          <cell r="AF256">
            <v>0.19453207150368035</v>
          </cell>
          <cell r="AG256">
            <v>0.19106417546709992</v>
          </cell>
          <cell r="AH256">
            <v>0.18724042455006923</v>
          </cell>
          <cell r="AI256">
            <v>0.1820162862713614</v>
          </cell>
          <cell r="AJ256">
            <v>0.1881676346657556</v>
          </cell>
          <cell r="AK256">
            <v>0.1940976549223972</v>
          </cell>
          <cell r="AL256">
            <v>0.19588281868566904</v>
          </cell>
          <cell r="AM256">
            <v>0.19964955912276736</v>
          </cell>
          <cell r="AN256">
            <v>0.20542311603208677</v>
          </cell>
          <cell r="AO256">
            <v>0.21305182341650672</v>
          </cell>
          <cell r="AP256">
            <v>0.2213020421979014</v>
          </cell>
          <cell r="AQ256">
            <v>0.2284297148010371</v>
          </cell>
        </row>
        <row r="257">
          <cell r="B257">
            <v>0.19455337690631808</v>
          </cell>
          <cell r="C257">
            <v>0.2034429380024727</v>
          </cell>
          <cell r="D257">
            <v>0.2121664050235479</v>
          </cell>
          <cell r="E257">
            <v>0.22541203784170022</v>
          </cell>
          <cell r="F257">
            <v>0.24313542864420237</v>
          </cell>
          <cell r="G257">
            <v>0.25137773572991967</v>
          </cell>
          <cell r="H257">
            <v>0.2561343361182751</v>
          </cell>
          <cell r="I257">
            <v>0.2723639201222371</v>
          </cell>
          <cell r="J257">
            <v>0.2856295328229337</v>
          </cell>
          <cell r="K257">
            <v>0.3003106773194825</v>
          </cell>
          <cell r="L257">
            <v>0.31401726982096</v>
          </cell>
          <cell r="M257">
            <v>0.3234561751019069</v>
          </cell>
          <cell r="N257">
            <v>0.33795490406646533</v>
          </cell>
          <cell r="O257">
            <v>0.35341307245166026</v>
          </cell>
          <cell r="P257">
            <v>0.36184021526477145</v>
          </cell>
          <cell r="Q257">
            <v>0.3694661646412316</v>
          </cell>
          <cell r="R257">
            <v>0.3701762663049316</v>
          </cell>
          <cell r="S257">
            <v>0.3702508167556204</v>
          </cell>
          <cell r="T257">
            <v>0.38473910919169063</v>
          </cell>
          <cell r="U257">
            <v>0.3977583483099636</v>
          </cell>
          <cell r="V257">
            <v>0.4029609036771489</v>
          </cell>
          <cell r="W257">
            <v>0.4044866429518031</v>
          </cell>
          <cell r="X257">
            <v>0.4056336565096953</v>
          </cell>
          <cell r="Y257">
            <v>0.4092052305574673</v>
          </cell>
          <cell r="Z257">
            <v>0.4217217737893315</v>
          </cell>
          <cell r="AA257">
            <v>0.4243080640613198</v>
          </cell>
          <cell r="AB257">
            <v>0.43199811126087906</v>
          </cell>
          <cell r="AC257">
            <v>0.4391543581618057</v>
          </cell>
          <cell r="AD257">
            <v>0.4374319091461308</v>
          </cell>
          <cell r="AE257">
            <v>0.44172753900426737</v>
          </cell>
          <cell r="AF257">
            <v>0.4447448414828012</v>
          </cell>
          <cell r="AG257">
            <v>0.45027066662566884</v>
          </cell>
          <cell r="AH257">
            <v>0.45934295326990077</v>
          </cell>
          <cell r="AI257">
            <v>0.46882009803704605</v>
          </cell>
          <cell r="AJ257">
            <v>0.48015053801727736</v>
          </cell>
          <cell r="AK257">
            <v>0.4890097535645481</v>
          </cell>
          <cell r="AL257">
            <v>0.4940795228521213</v>
          </cell>
          <cell r="AM257">
            <v>0.5075110227144319</v>
          </cell>
          <cell r="AN257">
            <v>0.5159707321879036</v>
          </cell>
          <cell r="AO257">
            <v>0.5252765990944978</v>
          </cell>
        </row>
        <row r="258">
          <cell r="B258">
            <v>1</v>
          </cell>
          <cell r="C258">
            <v>1.0011098779134295</v>
          </cell>
          <cell r="D258">
            <v>0.9944506104328524</v>
          </cell>
          <cell r="E258">
            <v>0.9855715871254163</v>
          </cell>
          <cell r="F258">
            <v>0.9755826859045506</v>
          </cell>
          <cell r="G258">
            <v>0.9694783573806881</v>
          </cell>
          <cell r="H258">
            <v>0.9622641509433962</v>
          </cell>
          <cell r="I258">
            <v>0.9450610432852387</v>
          </cell>
          <cell r="J258">
            <v>0.9234184239733629</v>
          </cell>
          <cell r="K258">
            <v>0.9112097669256382</v>
          </cell>
          <cell r="L258">
            <v>0.9106548279689234</v>
          </cell>
          <cell r="M258">
            <v>0.8940066592674806</v>
          </cell>
          <cell r="N258">
            <v>0.8723640399556049</v>
          </cell>
          <cell r="O258">
            <v>0.8640399556048834</v>
          </cell>
          <cell r="P258">
            <v>0.8540510543840177</v>
          </cell>
          <cell r="Q258">
            <v>0.8412874583795782</v>
          </cell>
          <cell r="R258">
            <v>0.846281908990011</v>
          </cell>
          <cell r="S258">
            <v>0.8324084350721419</v>
          </cell>
          <cell r="T258">
            <v>0.811320754716981</v>
          </cell>
          <cell r="U258">
            <v>0.8052164261931186</v>
          </cell>
          <cell r="V258">
            <v>0.7985571587125415</v>
          </cell>
          <cell r="W258">
            <v>0.7941176470588235</v>
          </cell>
          <cell r="X258">
            <v>0.8013318534961154</v>
          </cell>
          <cell r="Y258">
            <v>0.8063263041065483</v>
          </cell>
          <cell r="Z258">
            <v>0.8074361820199777</v>
          </cell>
          <cell r="AA258">
            <v>0.8096559378468368</v>
          </cell>
          <cell r="AB258">
            <v>0.8084350721420642</v>
          </cell>
          <cell r="AC258">
            <v>0.813762486126526</v>
          </cell>
          <cell r="AD258">
            <v>0.8240843507214205</v>
          </cell>
          <cell r="AE258">
            <v>0.8234739178690343</v>
          </cell>
          <cell r="AF258">
            <v>0.8215316315205328</v>
          </cell>
          <cell r="AG258">
            <v>0.8145394006659267</v>
          </cell>
          <cell r="AH258">
            <v>0.8238068812430632</v>
          </cell>
          <cell r="AI258">
            <v>0.8327413984461708</v>
          </cell>
          <cell r="AJ258">
            <v>0.8530521642619311</v>
          </cell>
          <cell r="AK258">
            <v>0.8570477247502774</v>
          </cell>
          <cell r="AL258">
            <v>0.8622641509433961</v>
          </cell>
          <cell r="AM258">
            <v>0.8611542730299666</v>
          </cell>
          <cell r="AN258">
            <v>0.8611542730299666</v>
          </cell>
          <cell r="AO258">
            <v>0.8588078036211656</v>
          </cell>
        </row>
        <row r="259">
          <cell r="B259">
            <v>1.0032786885245901</v>
          </cell>
          <cell r="C259">
            <v>1.005424464334147</v>
          </cell>
          <cell r="D259">
            <v>1.0053893829156562</v>
          </cell>
          <cell r="E259">
            <v>1.0032258064516129</v>
          </cell>
          <cell r="F259">
            <v>1.0043033889187736</v>
          </cell>
          <cell r="G259">
            <v>1.0082843399251737</v>
          </cell>
          <cell r="H259">
            <v>1.0044831223628692</v>
          </cell>
          <cell r="I259">
            <v>0.9986754966887417</v>
          </cell>
          <cell r="J259">
            <v>0.9976452119309263</v>
          </cell>
          <cell r="K259">
            <v>1.0010376134889754</v>
          </cell>
          <cell r="L259">
            <v>1.0048556095067722</v>
          </cell>
          <cell r="M259">
            <v>0.9909113860136329</v>
          </cell>
          <cell r="N259">
            <v>0.9919395465994962</v>
          </cell>
          <cell r="O259">
            <v>0.993965300477747</v>
          </cell>
          <cell r="P259">
            <v>0.9972785749628896</v>
          </cell>
          <cell r="Q259">
            <v>0.9953984015500121</v>
          </cell>
          <cell r="R259">
            <v>0.9920558497833414</v>
          </cell>
          <cell r="S259">
            <v>0.9875419262098706</v>
          </cell>
          <cell r="T259">
            <v>0.9838441435020194</v>
          </cell>
          <cell r="U259">
            <v>0.9819587628865979</v>
          </cell>
          <cell r="V259">
            <v>0.9821676702176934</v>
          </cell>
          <cell r="W259">
            <v>0.9797047970479705</v>
          </cell>
          <cell r="X259">
            <v>0.9713631156930126</v>
          </cell>
          <cell r="Y259">
            <v>0.9692132269099202</v>
          </cell>
          <cell r="Z259">
            <v>0.974306502955889</v>
          </cell>
          <cell r="AA259">
            <v>0.9778631127174159</v>
          </cell>
          <cell r="AB259">
            <v>0.9924812030075187</v>
          </cell>
          <cell r="AC259">
            <v>0.9900789177001127</v>
          </cell>
          <cell r="AD259">
            <v>0.9933050658335193</v>
          </cell>
          <cell r="AE259">
            <v>0.9953713907868635</v>
          </cell>
          <cell r="AF259">
            <v>1.0026402640264027</v>
          </cell>
          <cell r="AG259">
            <v>0.9918250110472824</v>
          </cell>
          <cell r="AH259">
            <v>0.9644704295030357</v>
          </cell>
          <cell r="AI259">
            <v>0.9312714776632303</v>
          </cell>
          <cell r="AJ259">
            <v>0.9294930875576037</v>
          </cell>
          <cell r="AK259">
            <v>0.9339730408955906</v>
          </cell>
          <cell r="AL259">
            <v>0.9261790840738209</v>
          </cell>
          <cell r="AM259">
            <v>0.9270474879559532</v>
          </cell>
          <cell r="AN259">
            <v>0.9413388543823327</v>
          </cell>
          <cell r="AO259">
            <v>0.9534989742420789</v>
          </cell>
          <cell r="AP259">
            <v>0.961686692360009</v>
          </cell>
          <cell r="AQ259">
            <v>0.9645438121047877</v>
          </cell>
        </row>
        <row r="260">
          <cell r="B260">
            <v>0.7429963459196103</v>
          </cell>
          <cell r="C260">
            <v>0.7415526950925181</v>
          </cell>
          <cell r="D260">
            <v>0.7399800598205384</v>
          </cell>
          <cell r="E260">
            <v>0.7360506529481599</v>
          </cell>
          <cell r="F260">
            <v>0.7300215982721382</v>
          </cell>
          <cell r="G260">
            <v>0.7290083771673486</v>
          </cell>
          <cell r="H260">
            <v>0.7337461300309598</v>
          </cell>
          <cell r="I260">
            <v>0.7275004817883985</v>
          </cell>
          <cell r="J260">
            <v>0.7345762060349799</v>
          </cell>
          <cell r="K260">
            <v>0.737093690248566</v>
          </cell>
          <cell r="L260">
            <v>0.7429276628061515</v>
          </cell>
          <cell r="M260">
            <v>0.7491961414790996</v>
          </cell>
          <cell r="N260">
            <v>0.7518939393939394</v>
          </cell>
          <cell r="O260">
            <v>0.7550787924814885</v>
          </cell>
          <cell r="P260">
            <v>0.7684410646387833</v>
          </cell>
          <cell r="Q260">
            <v>0.7851302528997909</v>
          </cell>
          <cell r="R260">
            <v>0.7891337386018237</v>
          </cell>
          <cell r="S260">
            <v>0.7917298937784522</v>
          </cell>
          <cell r="T260">
            <v>0.7962542565266743</v>
          </cell>
          <cell r="U260">
            <v>0.8045240339302545</v>
          </cell>
          <cell r="V260">
            <v>0.8104354354354354</v>
          </cell>
          <cell r="W260">
            <v>0.8104672897196261</v>
          </cell>
          <cell r="X260">
            <v>0.8131520119225037</v>
          </cell>
          <cell r="Y260">
            <v>0.8149042928823639</v>
          </cell>
          <cell r="Z260">
            <v>0.8156528189910979</v>
          </cell>
          <cell r="AA260">
            <v>0.8207267334074898</v>
          </cell>
          <cell r="AB260">
            <v>0.8133802816901409</v>
          </cell>
          <cell r="AC260">
            <v>0.8196266863795971</v>
          </cell>
          <cell r="AD260">
            <v>0.8247745260445426</v>
          </cell>
          <cell r="AE260">
            <v>0.8303440702781845</v>
          </cell>
          <cell r="AF260">
            <v>0.8260632497273719</v>
          </cell>
          <cell r="AG260">
            <v>0.819037278320666</v>
          </cell>
          <cell r="AH260">
            <v>0.802273137290276</v>
          </cell>
          <cell r="AI260">
            <v>0.784648570914974</v>
          </cell>
          <cell r="AJ260">
            <v>0.775831247765463</v>
          </cell>
          <cell r="AK260">
            <v>0.7786870663582992</v>
          </cell>
          <cell r="AL260">
            <v>0.7790202342917998</v>
          </cell>
          <cell r="AM260">
            <v>0.7721877767936227</v>
          </cell>
          <cell r="AN260">
            <v>0.7680212014134276</v>
          </cell>
          <cell r="AO260">
            <v>0.7727673066760613</v>
          </cell>
          <cell r="AP260">
            <v>0.7749472944483485</v>
          </cell>
          <cell r="AQ260">
            <v>0.7757533286615277</v>
          </cell>
        </row>
        <row r="261">
          <cell r="B261">
            <v>0.6585561497326203</v>
          </cell>
          <cell r="C261">
            <v>0.6611702127659574</v>
          </cell>
          <cell r="D261">
            <v>0.6631843427664639</v>
          </cell>
          <cell r="E261">
            <v>0.6646501841136244</v>
          </cell>
          <cell r="F261">
            <v>0.6647957185745986</v>
          </cell>
          <cell r="G261">
            <v>0.6636927851047324</v>
          </cell>
          <cell r="H261">
            <v>0.6618852459016393</v>
          </cell>
          <cell r="I261">
            <v>0.659506863243518</v>
          </cell>
          <cell r="J261">
            <v>0.657608695652174</v>
          </cell>
          <cell r="K261">
            <v>0.6563755020080321</v>
          </cell>
          <cell r="L261">
            <v>0.6548551535496705</v>
          </cell>
          <cell r="M261">
            <v>0.6528772536428747</v>
          </cell>
          <cell r="N261">
            <v>0.6500861856685546</v>
          </cell>
          <cell r="O261">
            <v>0.6472901560771783</v>
          </cell>
          <cell r="P261">
            <v>0.6445288567577503</v>
          </cell>
          <cell r="Q261">
            <v>0.6419677734375</v>
          </cell>
          <cell r="R261">
            <v>0.6402335198248601</v>
          </cell>
          <cell r="S261">
            <v>0.638952854199491</v>
          </cell>
          <cell r="T261">
            <v>0.6387915407854985</v>
          </cell>
          <cell r="U261">
            <v>0.6396190016879673</v>
          </cell>
          <cell r="V261">
            <v>0.6410780892792685</v>
          </cell>
          <cell r="W261">
            <v>0.6430288461538461</v>
          </cell>
          <cell r="X261">
            <v>0.6448048048048048</v>
          </cell>
          <cell r="Y261">
            <v>0.6460559490935286</v>
          </cell>
          <cell r="Z261">
            <v>0.6467554276118508</v>
          </cell>
          <cell r="AA261">
            <v>0.6459880239520958</v>
          </cell>
          <cell r="AB261">
            <v>0.6446833930704898</v>
          </cell>
          <cell r="AC261">
            <v>0.6443200762086211</v>
          </cell>
          <cell r="AD261">
            <v>0.6440256045519204</v>
          </cell>
          <cell r="AE261">
            <v>0.6433533498174968</v>
          </cell>
          <cell r="AF261">
            <v>0.6428321065545041</v>
          </cell>
          <cell r="AG261">
            <v>0.6412904723221539</v>
          </cell>
          <cell r="AH261">
            <v>0.6394785417628057</v>
          </cell>
          <cell r="AI261">
            <v>0.6380318843904117</v>
          </cell>
          <cell r="AJ261">
            <v>0.6370572827696163</v>
          </cell>
          <cell r="AK261">
            <v>0.6367961934972244</v>
          </cell>
          <cell r="AL261">
            <v>0.6372582287071599</v>
          </cell>
          <cell r="AM261">
            <v>0.6381415328962243</v>
          </cell>
          <cell r="AN261">
            <v>0.6394757654502317</v>
          </cell>
          <cell r="AO261">
            <v>0.6409619509992097</v>
          </cell>
          <cell r="AP261">
            <v>0.6422204671104592</v>
          </cell>
          <cell r="AQ261">
            <v>0.6434449329275166</v>
          </cell>
        </row>
        <row r="265">
          <cell r="B265">
            <v>714.4</v>
          </cell>
          <cell r="C265">
            <v>755</v>
          </cell>
          <cell r="D265">
            <v>787.2</v>
          </cell>
          <cell r="E265">
            <v>829.1</v>
          </cell>
          <cell r="F265">
            <v>885.7</v>
          </cell>
          <cell r="G265">
            <v>919.5</v>
          </cell>
          <cell r="H265">
            <v>938.8</v>
          </cell>
          <cell r="I265">
            <v>970.4</v>
          </cell>
          <cell r="J265">
            <v>1005.7</v>
          </cell>
          <cell r="K265">
            <v>1056</v>
          </cell>
          <cell r="L265">
            <v>1124.4</v>
          </cell>
          <cell r="M265">
            <v>1135</v>
          </cell>
          <cell r="N265">
            <v>1161</v>
          </cell>
          <cell r="O265">
            <v>1207.1</v>
          </cell>
          <cell r="P265">
            <v>1245.7</v>
          </cell>
          <cell r="Q265">
            <v>1277.5</v>
          </cell>
          <cell r="R265">
            <v>1291</v>
          </cell>
          <cell r="S265">
            <v>1270.4</v>
          </cell>
          <cell r="T265">
            <v>1292.6</v>
          </cell>
          <cell r="U265">
            <v>1342.3</v>
          </cell>
          <cell r="V265">
            <v>1364.7</v>
          </cell>
          <cell r="W265">
            <v>1364.5</v>
          </cell>
          <cell r="X265">
            <v>1378.2</v>
          </cell>
          <cell r="Y265">
            <v>1402.3</v>
          </cell>
          <cell r="Z265">
            <v>1459.1</v>
          </cell>
          <cell r="AA265">
            <v>1487.2</v>
          </cell>
          <cell r="AB265">
            <v>1521.3</v>
          </cell>
          <cell r="AC265">
            <v>1569.2</v>
          </cell>
          <cell r="AD265">
            <v>1604.5</v>
          </cell>
          <cell r="AE265">
            <v>1642.7</v>
          </cell>
          <cell r="AF265">
            <v>1665</v>
          </cell>
          <cell r="AG265">
            <v>1646.4</v>
          </cell>
          <cell r="AH265">
            <v>1623</v>
          </cell>
          <cell r="AI265">
            <v>1587</v>
          </cell>
          <cell r="AJ265">
            <v>1652.3</v>
          </cell>
          <cell r="AK265">
            <v>1713.3</v>
          </cell>
          <cell r="AL265">
            <v>1731.8</v>
          </cell>
          <cell r="AM265">
            <v>1766.1</v>
          </cell>
          <cell r="AN265">
            <v>1818.2</v>
          </cell>
          <cell r="AO265">
            <v>1887</v>
          </cell>
          <cell r="AP265">
            <v>1961.4</v>
          </cell>
          <cell r="AQ265">
            <v>2026.4</v>
          </cell>
        </row>
        <row r="266">
          <cell r="C266">
            <v>0.05527471968673534</v>
          </cell>
          <cell r="D266">
            <v>0.0417645964890191</v>
          </cell>
          <cell r="E266">
            <v>0.05185842938412935</v>
          </cell>
          <cell r="F266">
            <v>0.06603751769336427</v>
          </cell>
          <cell r="G266">
            <v>0.03745175122883847</v>
          </cell>
          <cell r="H266">
            <v>0.020772419932492615</v>
          </cell>
          <cell r="I266">
            <v>0.03310589365297195</v>
          </cell>
          <cell r="J266">
            <v>0.03573073782059434</v>
          </cell>
          <cell r="K266">
            <v>0.04880436881577209</v>
          </cell>
          <cell r="L266">
            <v>0.06276137476617018</v>
          </cell>
          <cell r="M266">
            <v>0.009383090883126215</v>
          </cell>
          <cell r="N266">
            <v>0.02264905178238849</v>
          </cell>
          <cell r="O266">
            <v>0.038939086009189786</v>
          </cell>
          <cell r="P266">
            <v>0.03147683218496565</v>
          </cell>
          <cell r="Q266">
            <v>0.025207422185812543</v>
          </cell>
          <cell r="R266">
            <v>0.010512068768783099</v>
          </cell>
          <cell r="S266">
            <v>-0.016085300353771176</v>
          </cell>
          <cell r="T266">
            <v>0.0173238823359237</v>
          </cell>
          <cell r="U266">
            <v>0.03772886666479537</v>
          </cell>
          <cell r="V266">
            <v>0.016550063750477687</v>
          </cell>
          <cell r="W266">
            <v>-0.00014656309567497808</v>
          </cell>
          <cell r="X266">
            <v>0.009990238774714433</v>
          </cell>
          <cell r="Y266">
            <v>0.01733544580949738</v>
          </cell>
          <cell r="Z266">
            <v>0.0397060615373715</v>
          </cell>
          <cell r="AA266">
            <v>0.01907535013725768</v>
          </cell>
          <cell r="AB266">
            <v>0.02267007506184868</v>
          </cell>
          <cell r="AC266">
            <v>0.0310007028663145</v>
          </cell>
          <cell r="AD266">
            <v>0.022246246214514084</v>
          </cell>
          <cell r="AE266">
            <v>0.023529047997242626</v>
          </cell>
          <cell r="AF266">
            <v>0.013483893867390071</v>
          </cell>
          <cell r="AG266">
            <v>-0.011234037334759039</v>
          </cell>
          <cell r="AH266">
            <v>-0.014314797565193984</v>
          </cell>
          <cell r="AI266">
            <v>-0.022430846988182086</v>
          </cell>
          <cell r="AJ266">
            <v>0.0403228151305361</v>
          </cell>
          <cell r="AK266">
            <v>0.03625307868198191</v>
          </cell>
          <cell r="AL266">
            <v>0.010739994674773847</v>
          </cell>
          <cell r="AM266">
            <v>0.019612395688624426</v>
          </cell>
          <cell r="AN266">
            <v>0.02907327498543245</v>
          </cell>
          <cell r="AO266">
            <v>0.037141265680792374</v>
          </cell>
          <cell r="AP266">
            <v>0.03867023758966967</v>
          </cell>
          <cell r="AQ266">
            <v>0.03260231572924561</v>
          </cell>
        </row>
        <row r="267">
          <cell r="C267">
            <v>0.05683090705487115</v>
          </cell>
          <cell r="D267">
            <v>0.042649006622516694</v>
          </cell>
          <cell r="E267">
            <v>0.05322662601626016</v>
          </cell>
          <cell r="F267">
            <v>0.06826679532022673</v>
          </cell>
          <cell r="G267">
            <v>0.038161905837190924</v>
          </cell>
          <cell r="H267">
            <v>0.020989668297987985</v>
          </cell>
          <cell r="I267">
            <v>0.0336599914784832</v>
          </cell>
          <cell r="J267">
            <v>0.03637675185490519</v>
          </cell>
          <cell r="K267">
            <v>0.05001491498458788</v>
          </cell>
          <cell r="L267">
            <v>0.06477272727272743</v>
          </cell>
          <cell r="M267">
            <v>0.009427250088936301</v>
          </cell>
          <cell r="N267">
            <v>0.022907488986784186</v>
          </cell>
          <cell r="O267">
            <v>0.039707149009474474</v>
          </cell>
          <cell r="P267">
            <v>0.031977466655620956</v>
          </cell>
          <cell r="Q267">
            <v>0.025527815685959743</v>
          </cell>
          <cell r="R267">
            <v>0.010567514677103818</v>
          </cell>
          <cell r="S267">
            <v>-0.015956622773044105</v>
          </cell>
          <cell r="T267">
            <v>0.01747481108312332</v>
          </cell>
          <cell r="U267">
            <v>0.03844963639176857</v>
          </cell>
          <cell r="V267">
            <v>0.016687774715041348</v>
          </cell>
          <cell r="W267">
            <v>-0.00014655235582916593</v>
          </cell>
          <cell r="X267">
            <v>0.010040307805056825</v>
          </cell>
          <cell r="Y267">
            <v>0.017486576694238698</v>
          </cell>
          <cell r="Z267">
            <v>0.040504884832061494</v>
          </cell>
          <cell r="AA267">
            <v>0.019258446987869382</v>
          </cell>
          <cell r="AB267">
            <v>0.022928994082840104</v>
          </cell>
          <cell r="AC267">
            <v>0.03148622888319208</v>
          </cell>
          <cell r="AD267">
            <v>0.022495539128218223</v>
          </cell>
          <cell r="AE267">
            <v>0.023808039887815546</v>
          </cell>
          <cell r="AF267">
            <v>0.013575211541973609</v>
          </cell>
          <cell r="AG267">
            <v>-0.011171171171171168</v>
          </cell>
          <cell r="AH267">
            <v>-0.014212827988338228</v>
          </cell>
          <cell r="AI267">
            <v>-0.02218114602587795</v>
          </cell>
          <cell r="AJ267">
            <v>0.0411468178954002</v>
          </cell>
          <cell r="AK267">
            <v>0.03691823518731474</v>
          </cell>
          <cell r="AL267">
            <v>0.010797875445047511</v>
          </cell>
          <cell r="AM267">
            <v>0.019805982215036266</v>
          </cell>
          <cell r="AN267">
            <v>0.029500028310967652</v>
          </cell>
          <cell r="AO267">
            <v>0.03783962160378396</v>
          </cell>
          <cell r="AP267">
            <v>0.03942766295707467</v>
          </cell>
          <cell r="AQ267">
            <v>0.03313959416743151</v>
          </cell>
        </row>
        <row r="268">
          <cell r="B268">
            <v>3672</v>
          </cell>
          <cell r="C268">
            <v>3707</v>
          </cell>
          <cell r="D268">
            <v>3731</v>
          </cell>
          <cell r="E268">
            <v>3732</v>
          </cell>
          <cell r="F268">
            <v>3734</v>
          </cell>
          <cell r="G268">
            <v>3773</v>
          </cell>
          <cell r="H268">
            <v>3809</v>
          </cell>
          <cell r="I268">
            <v>3770</v>
          </cell>
          <cell r="J268">
            <v>3813</v>
          </cell>
          <cell r="K268">
            <v>3859</v>
          </cell>
          <cell r="L268">
            <v>3932</v>
          </cell>
          <cell r="M268">
            <v>3925</v>
          </cell>
          <cell r="N268">
            <v>3938</v>
          </cell>
          <cell r="O268">
            <v>3953</v>
          </cell>
          <cell r="P268">
            <v>4031</v>
          </cell>
          <cell r="Q268">
            <v>4110</v>
          </cell>
          <cell r="R268">
            <v>4121</v>
          </cell>
          <cell r="S268">
            <v>4122</v>
          </cell>
          <cell r="T268">
            <v>4141</v>
          </cell>
          <cell r="U268">
            <v>4191</v>
          </cell>
          <cell r="V268">
            <v>4241</v>
          </cell>
          <cell r="W268">
            <v>4248</v>
          </cell>
          <cell r="X268">
            <v>4240</v>
          </cell>
          <cell r="Y268">
            <v>4250</v>
          </cell>
          <cell r="Z268">
            <v>4285</v>
          </cell>
          <cell r="AA268">
            <v>4329</v>
          </cell>
          <cell r="AB268">
            <v>4356</v>
          </cell>
          <cell r="AC268">
            <v>4391</v>
          </cell>
          <cell r="AD268">
            <v>4451</v>
          </cell>
          <cell r="AE268">
            <v>4516</v>
          </cell>
          <cell r="AF268">
            <v>4557</v>
          </cell>
          <cell r="AG268">
            <v>4489</v>
          </cell>
          <cell r="AH268">
            <v>4289</v>
          </cell>
          <cell r="AI268">
            <v>4065</v>
          </cell>
          <cell r="AJ268">
            <v>4034</v>
          </cell>
          <cell r="AK268">
            <v>4088</v>
          </cell>
          <cell r="AL268">
            <v>4065</v>
          </cell>
          <cell r="AM268">
            <v>4041</v>
          </cell>
          <cell r="AN268">
            <v>4092</v>
          </cell>
          <cell r="AO268">
            <v>4183</v>
          </cell>
          <cell r="AP268">
            <v>4242</v>
          </cell>
          <cell r="AQ268">
            <v>4271</v>
          </cell>
        </row>
        <row r="269">
          <cell r="C269">
            <v>0.00948645141035108</v>
          </cell>
          <cell r="D269">
            <v>0.006453370070425578</v>
          </cell>
          <cell r="E269">
            <v>0.0002679887460765118</v>
          </cell>
          <cell r="F269">
            <v>0.0005357621344335106</v>
          </cell>
          <cell r="G269">
            <v>0.01039039586264255</v>
          </cell>
          <cell r="H269">
            <v>0.009496246514293621</v>
          </cell>
          <cell r="I269">
            <v>-0.010291686036547636</v>
          </cell>
          <cell r="J269">
            <v>0.011341279415507223</v>
          </cell>
          <cell r="K269">
            <v>0.011991801680054924</v>
          </cell>
          <cell r="L269">
            <v>0.018740119729438343</v>
          </cell>
          <cell r="M269">
            <v>-0.0017818510505483141</v>
          </cell>
          <cell r="N269">
            <v>0.003306628982561998</v>
          </cell>
          <cell r="O269">
            <v>0.0038018040976146943</v>
          </cell>
          <cell r="P269">
            <v>0.019539699820480354</v>
          </cell>
          <cell r="Q269">
            <v>0.019408544373114612</v>
          </cell>
          <cell r="R269">
            <v>0.0026728238485370453</v>
          </cell>
          <cell r="S269">
            <v>0.00024263011158707427</v>
          </cell>
          <cell r="T269">
            <v>0.0045988220951628574</v>
          </cell>
          <cell r="U269">
            <v>0.012002064379504265</v>
          </cell>
          <cell r="V269">
            <v>0.011859721549519137</v>
          </cell>
          <cell r="W269">
            <v>0.0016491934471841265</v>
          </cell>
          <cell r="X269">
            <v>-0.001885014695771335</v>
          </cell>
          <cell r="Y269">
            <v>0.0023557136924589835</v>
          </cell>
          <cell r="Z269">
            <v>0.00820156911341771</v>
          </cell>
          <cell r="AA269">
            <v>0.010216016410100295</v>
          </cell>
          <cell r="AB269">
            <v>0.006217636610870582</v>
          </cell>
          <cell r="AC269">
            <v>0.008002786508866261</v>
          </cell>
          <cell r="AD269">
            <v>0.013571798454136877</v>
          </cell>
          <cell r="AE269">
            <v>0.014497856253698335</v>
          </cell>
          <cell r="AF269">
            <v>0.009037865994329817</v>
          </cell>
          <cell r="AG269">
            <v>-0.015034552481950438</v>
          </cell>
          <cell r="AH269">
            <v>-0.04557635426505162</v>
          </cell>
          <cell r="AI269">
            <v>-0.05363986253496946</v>
          </cell>
          <cell r="AJ269">
            <v>-0.0076553034677538925</v>
          </cell>
          <cell r="AK269">
            <v>0.013297413369383308</v>
          </cell>
          <cell r="AL269">
            <v>-0.005642109901629347</v>
          </cell>
          <cell r="AM269">
            <v>-0.005921556903437321</v>
          </cell>
          <cell r="AN269">
            <v>0.012541661993043495</v>
          </cell>
          <cell r="AO269">
            <v>0.021994844370681305</v>
          </cell>
          <cell r="AP269">
            <v>0.014006163682429329</v>
          </cell>
          <cell r="AQ269">
            <v>0.006813135716838736</v>
          </cell>
        </row>
        <row r="270">
          <cell r="C270">
            <v>0.009531590413943247</v>
          </cell>
          <cell r="D270">
            <v>0.0064742379282438645</v>
          </cell>
          <cell r="E270">
            <v>0.0002680246582684731</v>
          </cell>
          <cell r="F270">
            <v>0.000535905680600246</v>
          </cell>
          <cell r="G270">
            <v>0.010444563470808799</v>
          </cell>
          <cell r="H270">
            <v>0.00954147892923407</v>
          </cell>
          <cell r="I270">
            <v>-0.010238907849829393</v>
          </cell>
          <cell r="J270">
            <v>0.011405835543766507</v>
          </cell>
          <cell r="K270">
            <v>0.01206399160765792</v>
          </cell>
          <cell r="L270">
            <v>0.018916817828452892</v>
          </cell>
          <cell r="M270">
            <v>-0.001780264496439421</v>
          </cell>
          <cell r="N270">
            <v>0.0033121019108279803</v>
          </cell>
          <cell r="O270">
            <v>0.0038090401218893177</v>
          </cell>
          <cell r="P270">
            <v>0.019731849228434184</v>
          </cell>
          <cell r="Q270">
            <v>0.019598114611758977</v>
          </cell>
          <cell r="R270">
            <v>0.002676399026763976</v>
          </cell>
          <cell r="S270">
            <v>0.0002426595486533234</v>
          </cell>
          <cell r="T270">
            <v>0.004609412906356081</v>
          </cell>
          <cell r="U270">
            <v>0.01207437816952428</v>
          </cell>
          <cell r="V270">
            <v>0.011930326890956744</v>
          </cell>
          <cell r="W270">
            <v>0.0016505541145956926</v>
          </cell>
          <cell r="X270">
            <v>-0.0018832391713747842</v>
          </cell>
          <cell r="Y270">
            <v>0.002358490566037652</v>
          </cell>
          <cell r="Z270">
            <v>0.008235294117647118</v>
          </cell>
          <cell r="AA270">
            <v>0.010268378063010397</v>
          </cell>
          <cell r="AB270">
            <v>0.006237006237006293</v>
          </cell>
          <cell r="AC270">
            <v>0.008034894398530668</v>
          </cell>
          <cell r="AD270">
            <v>0.013664313368253245</v>
          </cell>
          <cell r="AE270">
            <v>0.01460345989665246</v>
          </cell>
          <cell r="AF270">
            <v>0.009078830823737727</v>
          </cell>
          <cell r="AG270">
            <v>-0.014922097871406637</v>
          </cell>
          <cell r="AH270">
            <v>-0.044553352639786103</v>
          </cell>
          <cell r="AI270">
            <v>-0.05222662625320584</v>
          </cell>
          <cell r="AJ270">
            <v>-0.007626076260762615</v>
          </cell>
          <cell r="AK270">
            <v>0.013386217154189417</v>
          </cell>
          <cell r="AL270">
            <v>-0.005626223091976468</v>
          </cell>
          <cell r="AM270">
            <v>-0.005904059040590437</v>
          </cell>
          <cell r="AN270">
            <v>0.012620638455827837</v>
          </cell>
          <cell r="AO270">
            <v>0.022238514173998025</v>
          </cell>
          <cell r="AP270">
            <v>0.01410470953860865</v>
          </cell>
          <cell r="AQ270">
            <v>0.006836397925506832</v>
          </cell>
        </row>
        <row r="271">
          <cell r="B271">
            <v>0.6296214508582368</v>
          </cell>
          <cell r="C271">
            <v>0.6308353099557664</v>
          </cell>
          <cell r="D271">
            <v>0.6440357328683327</v>
          </cell>
          <cell r="E271">
            <v>0.6497447801774997</v>
          </cell>
          <cell r="F271">
            <v>0.6399287200300127</v>
          </cell>
          <cell r="G271">
            <v>0.6382865999432715</v>
          </cell>
          <cell r="H271">
            <v>0.64530764039</v>
          </cell>
          <cell r="I271">
            <v>0.642416150055635</v>
          </cell>
          <cell r="J271">
            <v>0.6533347061934436</v>
          </cell>
          <cell r="K271">
            <v>0.650663759090858</v>
          </cell>
          <cell r="L271">
            <v>0.6383591403359057</v>
          </cell>
          <cell r="M271">
            <v>0.6433241252302027</v>
          </cell>
          <cell r="N271">
            <v>0.6395364916845637</v>
          </cell>
          <cell r="O271">
            <v>0.616351678543831</v>
          </cell>
          <cell r="P271">
            <v>0.6284040314778818</v>
          </cell>
          <cell r="Q271">
            <v>0.6376732190673626</v>
          </cell>
          <cell r="R271">
            <v>0.6663238918842028</v>
          </cell>
          <cell r="S271">
            <v>0.6878372422712463</v>
          </cell>
          <cell r="T271">
            <v>0.6873886447251143</v>
          </cell>
          <cell r="U271">
            <v>0.6740093165580132</v>
          </cell>
          <cell r="V271">
            <v>0.6659495183301926</v>
          </cell>
          <cell r="W271">
            <v>0.6649485763969533</v>
          </cell>
          <cell r="X271">
            <v>0.644433969186233</v>
          </cell>
          <cell r="Y271">
            <v>0.6222368653396599</v>
          </cell>
          <cell r="Z271">
            <v>0.6061909567642559</v>
          </cell>
          <cell r="AA271">
            <v>0.6056849506989987</v>
          </cell>
          <cell r="AB271">
            <v>0.6062335837694427</v>
          </cell>
          <cell r="AC271">
            <v>0.6050031656084705</v>
          </cell>
          <cell r="AD271">
            <v>0.6058050929373754</v>
          </cell>
          <cell r="AE271">
            <v>0.6186517525254095</v>
          </cell>
          <cell r="AF271">
            <v>0.6298772103842357</v>
          </cell>
          <cell r="AG271">
            <v>0.6227585649081925</v>
          </cell>
          <cell r="AH271">
            <v>0.6208211474026893</v>
          </cell>
          <cell r="AI271">
            <v>0.6123874200803535</v>
          </cell>
          <cell r="AJ271">
            <v>0.5974023398274892</v>
          </cell>
          <cell r="AK271">
            <v>0.5800318339303198</v>
          </cell>
          <cell r="AL271">
            <v>0.600741967591161</v>
          </cell>
          <cell r="AM271">
            <v>0.5961678927129184</v>
          </cell>
          <cell r="AN271">
            <v>0.5980734361924184</v>
          </cell>
          <cell r="AO271">
            <v>0.5944194376637468</v>
          </cell>
          <cell r="AP271">
            <v>0.59246679734701</v>
          </cell>
          <cell r="AQ271">
            <v>0.5889152539338173</v>
          </cell>
        </row>
        <row r="272">
          <cell r="B272">
            <v>2143.3</v>
          </cell>
          <cell r="C272">
            <v>2219.5</v>
          </cell>
          <cell r="D272">
            <v>2301.1</v>
          </cell>
          <cell r="E272">
            <v>2390.7</v>
          </cell>
          <cell r="F272">
            <v>2490</v>
          </cell>
          <cell r="G272">
            <v>2592.8</v>
          </cell>
          <cell r="H272">
            <v>2699.6</v>
          </cell>
          <cell r="I272">
            <v>2813.2</v>
          </cell>
          <cell r="J272">
            <v>2925.5</v>
          </cell>
          <cell r="K272">
            <v>3045.7</v>
          </cell>
          <cell r="L272">
            <v>3167</v>
          </cell>
          <cell r="M272">
            <v>3283</v>
          </cell>
          <cell r="N272">
            <v>3404.5</v>
          </cell>
          <cell r="O272">
            <v>3526.3</v>
          </cell>
          <cell r="P272">
            <v>3635.6</v>
          </cell>
          <cell r="Q272">
            <v>3746.9</v>
          </cell>
          <cell r="R272">
            <v>3859.4</v>
          </cell>
          <cell r="S272">
            <v>3960.2</v>
          </cell>
          <cell r="T272">
            <v>4040</v>
          </cell>
          <cell r="U272">
            <v>4125.7</v>
          </cell>
          <cell r="V272">
            <v>4215.6</v>
          </cell>
          <cell r="W272">
            <v>4287.5</v>
          </cell>
          <cell r="X272">
            <v>4352.8</v>
          </cell>
          <cell r="Y272">
            <v>4416.3</v>
          </cell>
          <cell r="Z272">
            <v>4489</v>
          </cell>
          <cell r="AA272">
            <v>4570.1</v>
          </cell>
          <cell r="AB272">
            <v>4647</v>
          </cell>
          <cell r="AC272">
            <v>4738.1</v>
          </cell>
          <cell r="AD272">
            <v>4840.2</v>
          </cell>
          <cell r="AE272">
            <v>4968.1</v>
          </cell>
          <cell r="AF272">
            <v>5090.2</v>
          </cell>
          <cell r="AG272">
            <v>5178.3</v>
          </cell>
          <cell r="AH272">
            <v>5226</v>
          </cell>
          <cell r="AI272">
            <v>5217.7</v>
          </cell>
          <cell r="AJ272">
            <v>5226.3</v>
          </cell>
          <cell r="AK272">
            <v>5256.9</v>
          </cell>
          <cell r="AL272">
            <v>5294</v>
          </cell>
          <cell r="AM272">
            <v>5316.9</v>
          </cell>
          <cell r="AN272">
            <v>5355.3</v>
          </cell>
          <cell r="AO272">
            <v>5404.2</v>
          </cell>
          <cell r="AP272">
            <v>5470.3</v>
          </cell>
          <cell r="AQ272">
            <v>5553.2</v>
          </cell>
        </row>
        <row r="273">
          <cell r="C273">
            <v>0.03493524793100312</v>
          </cell>
          <cell r="D273">
            <v>0.03610532418243836</v>
          </cell>
          <cell r="E273">
            <v>0.0381989406152839</v>
          </cell>
          <cell r="F273">
            <v>0.040696500386941226</v>
          </cell>
          <cell r="G273">
            <v>0.0404556623685843</v>
          </cell>
          <cell r="H273">
            <v>0.0403652410419136</v>
          </cell>
          <cell r="I273">
            <v>0.04121901156461165</v>
          </cell>
          <cell r="J273">
            <v>0.03914278079442775</v>
          </cell>
          <cell r="K273">
            <v>0.040265353553656826</v>
          </cell>
          <cell r="L273">
            <v>0.039054007756692107</v>
          </cell>
          <cell r="M273">
            <v>0.035972870962952944</v>
          </cell>
          <cell r="N273">
            <v>0.03634044742142864</v>
          </cell>
          <cell r="O273">
            <v>0.03515107666167663</v>
          </cell>
          <cell r="P273">
            <v>0.030524996659917515</v>
          </cell>
          <cell r="Q273">
            <v>0.030154672175860396</v>
          </cell>
          <cell r="R273">
            <v>0.029582899541779933</v>
          </cell>
          <cell r="S273">
            <v>0.025782798061438662</v>
          </cell>
          <cell r="T273">
            <v>0.019950162931501664</v>
          </cell>
          <cell r="U273">
            <v>0.020991010386380494</v>
          </cell>
          <cell r="V273">
            <v>0.021556227718205402</v>
          </cell>
          <cell r="W273">
            <v>0.01691188241441368</v>
          </cell>
          <cell r="X273">
            <v>0.015115503697520197</v>
          </cell>
          <cell r="Y273">
            <v>0.014482925260361537</v>
          </cell>
          <cell r="Z273">
            <v>0.016327718349855063</v>
          </cell>
          <cell r="AA273">
            <v>0.01790512670498886</v>
          </cell>
          <cell r="AB273">
            <v>0.016686763598057475</v>
          </cell>
          <cell r="AC273">
            <v>0.01941436136290339</v>
          </cell>
          <cell r="AD273">
            <v>0.021319830723101837</v>
          </cell>
          <cell r="AE273">
            <v>0.026081431064225686</v>
          </cell>
          <cell r="AF273">
            <v>0.024279649268264616</v>
          </cell>
          <cell r="AG273">
            <v>0.017159694557279264</v>
          </cell>
          <cell r="AH273">
            <v>0.009169350019804625</v>
          </cell>
          <cell r="AI273">
            <v>-0.0015894753291359625</v>
          </cell>
          <cell r="AJ273">
            <v>0.0016468789628018767</v>
          </cell>
          <cell r="AK273">
            <v>0.005837928668259374</v>
          </cell>
          <cell r="AL273">
            <v>0.007032604404563468</v>
          </cell>
          <cell r="AM273">
            <v>0.00431632294215693</v>
          </cell>
          <cell r="AN273">
            <v>0.007196297992412503</v>
          </cell>
          <cell r="AO273">
            <v>0.00908970429613579</v>
          </cell>
          <cell r="AP273">
            <v>0.012157030501311382</v>
          </cell>
          <cell r="AQ273">
            <v>0.015040878641583932</v>
          </cell>
        </row>
        <row r="274">
          <cell r="C274">
            <v>0.035552652451826594</v>
          </cell>
          <cell r="D274">
            <v>0.03676503717053392</v>
          </cell>
          <cell r="E274">
            <v>0.038937899265568676</v>
          </cell>
          <cell r="F274">
            <v>0.04153595181327652</v>
          </cell>
          <cell r="G274">
            <v>0.04128514056224897</v>
          </cell>
          <cell r="H274">
            <v>0.0411909904350507</v>
          </cell>
          <cell r="I274">
            <v>0.04208030819380637</v>
          </cell>
          <cell r="J274">
            <v>0.0399189535049056</v>
          </cell>
          <cell r="K274">
            <v>0.041086993676294536</v>
          </cell>
          <cell r="L274">
            <v>0.03982664083790266</v>
          </cell>
          <cell r="M274">
            <v>0.03662772339753717</v>
          </cell>
          <cell r="N274">
            <v>0.03700883338409988</v>
          </cell>
          <cell r="O274">
            <v>0.0357761785871642</v>
          </cell>
          <cell r="P274">
            <v>0.030995661174602285</v>
          </cell>
          <cell r="Q274">
            <v>0.03061392892507442</v>
          </cell>
          <cell r="R274">
            <v>0.030024820518295137</v>
          </cell>
          <cell r="S274">
            <v>0.026118049437736435</v>
          </cell>
          <cell r="T274">
            <v>0.020150497449623828</v>
          </cell>
          <cell r="U274">
            <v>0.021212871287128676</v>
          </cell>
          <cell r="V274">
            <v>0.02179024165596144</v>
          </cell>
          <cell r="W274">
            <v>0.017055697884049703</v>
          </cell>
          <cell r="X274">
            <v>0.015230320699708422</v>
          </cell>
          <cell r="Y274">
            <v>0.014588310972247776</v>
          </cell>
          <cell r="Z274">
            <v>0.016461743993841038</v>
          </cell>
          <cell r="AA274">
            <v>0.018066384495433407</v>
          </cell>
          <cell r="AB274">
            <v>0.016826765278659117</v>
          </cell>
          <cell r="AC274">
            <v>0.019604045620830624</v>
          </cell>
          <cell r="AD274">
            <v>0.021548722061585757</v>
          </cell>
          <cell r="AE274">
            <v>0.02642452791206984</v>
          </cell>
          <cell r="AF274">
            <v>0.024576799983897057</v>
          </cell>
          <cell r="AG274">
            <v>0.017307767867667412</v>
          </cell>
          <cell r="AH274">
            <v>0.00921151729332026</v>
          </cell>
          <cell r="AI274">
            <v>-0.0015882127822426373</v>
          </cell>
          <cell r="AJ274">
            <v>0.0016482358127145602</v>
          </cell>
          <cell r="AK274">
            <v>0.005855002583089242</v>
          </cell>
          <cell r="AL274">
            <v>0.007057391238182165</v>
          </cell>
          <cell r="AM274">
            <v>0.00432565168114829</v>
          </cell>
          <cell r="AN274">
            <v>0.007222253568808901</v>
          </cell>
          <cell r="AO274">
            <v>0.00913114111254254</v>
          </cell>
          <cell r="AP274">
            <v>0.012231227563746838</v>
          </cell>
          <cell r="AQ274">
            <v>0.015154561907025244</v>
          </cell>
        </row>
        <row r="275">
          <cell r="C275">
            <v>0.036393471196838986</v>
          </cell>
          <cell r="D275">
            <v>0.024756190304089064</v>
          </cell>
          <cell r="E275">
            <v>0.03830492675302693</v>
          </cell>
          <cell r="F275">
            <v>0.05104102713181067</v>
          </cell>
          <cell r="G275">
            <v>0.01618634559472005</v>
          </cell>
          <cell r="H275">
            <v>0.0003271769104092846</v>
          </cell>
          <cell r="I275">
            <v>0.024978186127977083</v>
          </cell>
          <cell r="J275">
            <v>0.014751642761300253</v>
          </cell>
          <cell r="K275">
            <v>0.02693559080704345</v>
          </cell>
          <cell r="L275">
            <v>0.03667492310743563</v>
          </cell>
          <cell r="M275">
            <v>-0.0023012565671815567</v>
          </cell>
          <cell r="N275">
            <v>0.007434936712297472</v>
          </cell>
          <cell r="O275">
            <v>0.0231101861135008</v>
          </cell>
          <cell r="P275">
            <v>0.00785504034593168</v>
          </cell>
          <cell r="Q275">
            <v>0.0019052679184383354</v>
          </cell>
          <cell r="R275">
            <v>-0.0011400044061767468</v>
          </cell>
          <cell r="S275">
            <v>-0.02430061972543945</v>
          </cell>
          <cell r="T275">
            <v>0.007926056776626271</v>
          </cell>
          <cell r="U275">
            <v>0.022796489633086406</v>
          </cell>
          <cell r="V275">
            <v>0.0014512196447946444</v>
          </cell>
          <cell r="W275">
            <v>-0.006909542209339882</v>
          </cell>
          <cell r="X275">
            <v>0.00583044662360666</v>
          </cell>
          <cell r="Y275">
            <v>0.010398518660458392</v>
          </cell>
          <cell r="Z275">
            <v>0.028304341367961526</v>
          </cell>
          <cell r="AA275">
            <v>0.005827401822147563</v>
          </cell>
          <cell r="AB275">
            <v>0.012330047836170904</v>
          </cell>
          <cell r="AC275">
            <v>0.018490380414681592</v>
          </cell>
          <cell r="AD275">
            <v>0.005620212900194349</v>
          </cell>
          <cell r="AE275">
            <v>0.0046138157900588745</v>
          </cell>
          <cell r="AF275">
            <v>-0.0011953034710073902</v>
          </cell>
          <cell r="AG275">
            <v>-0.008344488807587787</v>
          </cell>
          <cell r="AH275">
            <v>0.01050314336449417</v>
          </cell>
          <cell r="AI275">
            <v>0.011033630676117692</v>
          </cell>
          <cell r="AJ275">
            <v>0.044233081717250405</v>
          </cell>
          <cell r="AK275">
            <v>0.026088411422354456</v>
          </cell>
          <cell r="AL275">
            <v>0.011321623081168488</v>
          </cell>
          <cell r="AM275">
            <v>0.021399567999863478</v>
          </cell>
          <cell r="AN275">
            <v>0.01868005677746332</v>
          </cell>
          <cell r="AO275">
            <v>0.020380495278573354</v>
          </cell>
          <cell r="AP275">
            <v>0.025417657074673247</v>
          </cell>
          <cell r="AQ275">
            <v>0.02240688040149016</v>
          </cell>
        </row>
        <row r="276">
          <cell r="C276">
            <v>0.03769325933909092</v>
          </cell>
          <cell r="D276">
            <v>0.025392326541158586</v>
          </cell>
          <cell r="E276">
            <v>0.03941427592690323</v>
          </cell>
          <cell r="F276">
            <v>0.0529679505498052</v>
          </cell>
          <cell r="G276">
            <v>0.01656189236692565</v>
          </cell>
          <cell r="H276">
            <v>0.00022234945225196867</v>
          </cell>
          <cell r="I276">
            <v>0.02519039262935833</v>
          </cell>
          <cell r="J276">
            <v>0.015086407895799396</v>
          </cell>
          <cell r="K276">
            <v>0.02781213693437419</v>
          </cell>
          <cell r="L276">
            <v>0.038294063075713064</v>
          </cell>
          <cell r="M276">
            <v>-0.002491688094856165</v>
          </cell>
          <cell r="N276">
            <v>0.007448945030337436</v>
          </cell>
          <cell r="O276">
            <v>0.023633969873625513</v>
          </cell>
          <cell r="P276">
            <v>0.008060030317799432</v>
          </cell>
          <cell r="Q276">
            <v>0.001938376534705511</v>
          </cell>
          <cell r="R276">
            <v>-0.0012343991960647015</v>
          </cell>
          <cell r="S276">
            <v>-0.024276615386780324</v>
          </cell>
          <cell r="T276">
            <v>0.008007078675254731</v>
          </cell>
          <cell r="U276">
            <v>0.02339619460520654</v>
          </cell>
          <cell r="V276">
            <v>0.001463738547611539</v>
          </cell>
          <cell r="W276">
            <v>-0.00695862182119003</v>
          </cell>
          <cell r="X276">
            <v>0.005838546419976791</v>
          </cell>
          <cell r="Y276">
            <v>0.010508110835218116</v>
          </cell>
          <cell r="Z276">
            <v>0.029029940359443642</v>
          </cell>
          <cell r="AA276">
            <v>0.0059151976340085805</v>
          </cell>
          <cell r="AB276">
            <v>0.012522096379257037</v>
          </cell>
          <cell r="AC276">
            <v>0.018881556375256035</v>
          </cell>
          <cell r="AD276">
            <v>0.0057232320078530186</v>
          </cell>
          <cell r="AE276">
            <v>0.004696636420205733</v>
          </cell>
          <cell r="AF276">
            <v>-0.0012397708607013733</v>
          </cell>
          <cell r="AG276">
            <v>-0.008407514103989105</v>
          </cell>
          <cell r="AH276">
            <v>0.009954022960168958</v>
          </cell>
          <cell r="AI276">
            <v>0.010417394138810064</v>
          </cell>
          <cell r="AJ276">
            <v>0.045039077815671236</v>
          </cell>
          <cell r="AK276">
            <v>0.02669488840482752</v>
          </cell>
          <cell r="AL276">
            <v>0.01136006363573229</v>
          </cell>
          <cell r="AM276">
            <v>0.0215789556179297</v>
          </cell>
          <cell r="AN276">
            <v>0.019049144142890117</v>
          </cell>
          <cell r="AO276">
            <v>0.020917203166802102</v>
          </cell>
          <cell r="AP276">
            <v>0.026086459527794103</v>
          </cell>
          <cell r="AQ276">
            <v>0.022883725913845313</v>
          </cell>
        </row>
        <row r="281">
          <cell r="B281">
            <v>0.005973611853662263</v>
          </cell>
          <cell r="C281">
            <v>0.006071922283030658</v>
          </cell>
          <cell r="D281">
            <v>0.006091158147564363</v>
          </cell>
          <cell r="E281">
            <v>0.006338275058275058</v>
          </cell>
          <cell r="F281">
            <v>0.006639995554814692</v>
          </cell>
          <cell r="G281">
            <v>0.006761729530818768</v>
          </cell>
          <cell r="H281">
            <v>0.0068554069139688525</v>
          </cell>
          <cell r="I281">
            <v>0.006972288433195655</v>
          </cell>
          <cell r="J281">
            <v>0.007223892491034883</v>
          </cell>
          <cell r="K281">
            <v>0.007340293178990642</v>
          </cell>
          <cell r="L281">
            <v>0.007491911130284729</v>
          </cell>
          <cell r="M281">
            <v>0.007605487684905289</v>
          </cell>
          <cell r="N281">
            <v>0.007853920362345976</v>
          </cell>
          <cell r="O281">
            <v>0.008409535669809643</v>
          </cell>
          <cell r="P281">
            <v>0.008267643710870801</v>
          </cell>
          <cell r="Q281">
            <v>0.008211509383616472</v>
          </cell>
          <cell r="R281">
            <v>0.00844233711703377</v>
          </cell>
          <cell r="S281">
            <v>0.008645045301625163</v>
          </cell>
          <cell r="T281">
            <v>0.008941193227339897</v>
          </cell>
          <cell r="U281">
            <v>0.009178508545716472</v>
          </cell>
          <cell r="V281">
            <v>0.008960589383987218</v>
          </cell>
          <cell r="W281">
            <v>0.008842809483248155</v>
          </cell>
          <cell r="X281">
            <v>0.009007599701693953</v>
          </cell>
          <cell r="Y281">
            <v>0.009335189882398849</v>
          </cell>
          <cell r="Z281">
            <v>0.009538987010229002</v>
          </cell>
          <cell r="AA281">
            <v>0.009870865308282614</v>
          </cell>
          <cell r="AB281">
            <v>0.01025733483430662</v>
          </cell>
          <cell r="AC281">
            <v>0.010682874633829746</v>
          </cell>
          <cell r="AD281">
            <v>0.01120735505091151</v>
          </cell>
          <cell r="AE281">
            <v>0.011407650197008264</v>
          </cell>
          <cell r="AF281">
            <v>0.011439690067927938</v>
          </cell>
          <cell r="AG281">
            <v>0.011220592305563243</v>
          </cell>
          <cell r="AH281">
            <v>0.0111879600737842</v>
          </cell>
          <cell r="AI281">
            <v>0.011411042944785276</v>
          </cell>
          <cell r="AJ281">
            <v>0.011870536861032621</v>
          </cell>
          <cell r="AK281">
            <v>0.012158311435689177</v>
          </cell>
          <cell r="AL281">
            <v>0.012427638515696745</v>
          </cell>
          <cell r="AM281">
            <v>0.01281889203341863</v>
          </cell>
          <cell r="AN281">
            <v>0.013045562739504026</v>
          </cell>
          <cell r="AO281">
            <v>0.013263099482074393</v>
          </cell>
          <cell r="AP281">
            <v>0.013650251256281406</v>
          </cell>
          <cell r="AQ281">
            <v>0.014011312632439557</v>
          </cell>
        </row>
        <row r="282">
          <cell r="B282">
            <v>0.013219945066553983</v>
          </cell>
          <cell r="C282">
            <v>0.013553085925251871</v>
          </cell>
          <cell r="D282">
            <v>0.013736980664411595</v>
          </cell>
          <cell r="E282">
            <v>0.014370853318665198</v>
          </cell>
          <cell r="F282">
            <v>0.014858414061495752</v>
          </cell>
          <cell r="G282">
            <v>0.01529417374194365</v>
          </cell>
          <cell r="H282">
            <v>0.01577368339785035</v>
          </cell>
          <cell r="I282">
            <v>0.016493903515730726</v>
          </cell>
          <cell r="J282">
            <v>0.01712115774970376</v>
          </cell>
          <cell r="K282">
            <v>0.017449160179824532</v>
          </cell>
          <cell r="L282">
            <v>0.018216620984750635</v>
          </cell>
          <cell r="M282">
            <v>0.01912111728367823</v>
          </cell>
          <cell r="N282">
            <v>0.020195998012785325</v>
          </cell>
          <cell r="O282">
            <v>0.02065741136240354</v>
          </cell>
          <cell r="P282">
            <v>0.02060567858024454</v>
          </cell>
          <cell r="Q282">
            <v>0.020526420746139255</v>
          </cell>
          <cell r="R282">
            <v>0.021476209709033883</v>
          </cell>
          <cell r="S282">
            <v>0.022186413917726328</v>
          </cell>
          <cell r="T282">
            <v>0.02294336950213084</v>
          </cell>
          <cell r="U282">
            <v>0.023323287199841884</v>
          </cell>
          <cell r="V282">
            <v>0.023450963265885173</v>
          </cell>
          <cell r="W282">
            <v>0.024885806111750116</v>
          </cell>
          <cell r="X282">
            <v>0.025570085775298</v>
          </cell>
          <cell r="Y282">
            <v>0.027077169448418533</v>
          </cell>
          <cell r="Z282">
            <v>0.02691733079802996</v>
          </cell>
          <cell r="AA282">
            <v>0.027097601245301705</v>
          </cell>
          <cell r="AB282">
            <v>0.028218843172485734</v>
          </cell>
          <cell r="AC282">
            <v>0.029116536295298874</v>
          </cell>
          <cell r="AD282">
            <v>0.02893487488727942</v>
          </cell>
          <cell r="AE282">
            <v>0.028963879409953427</v>
          </cell>
          <cell r="AF282">
            <v>0.029055881504248936</v>
          </cell>
          <cell r="AG282">
            <v>0.029506197002810094</v>
          </cell>
          <cell r="AH282">
            <v>0.030824142107687153</v>
          </cell>
          <cell r="AI282">
            <v>0.032109575350765335</v>
          </cell>
          <cell r="AJ282">
            <v>0.03267419757693249</v>
          </cell>
          <cell r="AK282">
            <v>0.03301352453405595</v>
          </cell>
          <cell r="AL282">
            <v>0.033488961601041235</v>
          </cell>
          <cell r="AM282">
            <v>0.034085933498158326</v>
          </cell>
          <cell r="AN282">
            <v>0.03445175972133803</v>
          </cell>
          <cell r="AO282">
            <v>0.03474739365663636</v>
          </cell>
        </row>
        <row r="283">
          <cell r="B283">
            <v>1</v>
          </cell>
          <cell r="C283">
            <v>0.9861231569817867</v>
          </cell>
          <cell r="D283">
            <v>0.9765828274067649</v>
          </cell>
          <cell r="E283">
            <v>0.9757155247181266</v>
          </cell>
          <cell r="F283">
            <v>0.9835212489158717</v>
          </cell>
          <cell r="G283">
            <v>0.9696444058976582</v>
          </cell>
          <cell r="H283">
            <v>0.9522983521248916</v>
          </cell>
          <cell r="I283">
            <v>0.9453599306157849</v>
          </cell>
          <cell r="J283">
            <v>0.9531656548135299</v>
          </cell>
          <cell r="K283">
            <v>0.9531656548135299</v>
          </cell>
          <cell r="L283">
            <v>0.9384215091066781</v>
          </cell>
          <cell r="M283">
            <v>0.9202232272239553</v>
          </cell>
          <cell r="N283">
            <v>0.903670534660415</v>
          </cell>
          <cell r="O283">
            <v>0.9307259590552077</v>
          </cell>
          <cell r="P283">
            <v>0.9119468809421853</v>
          </cell>
          <cell r="Q283">
            <v>0.9097688950785616</v>
          </cell>
          <cell r="R283">
            <v>0.9014925487967914</v>
          </cell>
          <cell r="S283">
            <v>0.8921030097402802</v>
          </cell>
          <cell r="T283">
            <v>0.8821810741393277</v>
          </cell>
          <cell r="U283">
            <v>0.8783090992706633</v>
          </cell>
          <cell r="V283">
            <v>0.8562872422051344</v>
          </cell>
          <cell r="W283">
            <v>0.8286994212659005</v>
          </cell>
          <cell r="X283">
            <v>0.8358625747729296</v>
          </cell>
          <cell r="Y283">
            <v>0.8292802174962001</v>
          </cell>
          <cell r="Z283">
            <v>0.8369757675476704</v>
          </cell>
          <cell r="AA283">
            <v>0.8528992641950528</v>
          </cell>
          <cell r="AB283">
            <v>0.8542544553990853</v>
          </cell>
          <cell r="AC283">
            <v>0.8490272893263883</v>
          </cell>
          <cell r="AD283">
            <v>0.8684355633555685</v>
          </cell>
          <cell r="AE283">
            <v>0.8626760007384303</v>
          </cell>
          <cell r="AF283">
            <v>0.8554160478596845</v>
          </cell>
          <cell r="AG283">
            <v>0.8556096466031177</v>
          </cell>
          <cell r="AH283">
            <v>0.8367821688042371</v>
          </cell>
          <cell r="AI283">
            <v>0.8338297879668803</v>
          </cell>
          <cell r="AJ283">
            <v>0.8404605449294681</v>
          </cell>
          <cell r="AK283">
            <v>0.8421545339345089</v>
          </cell>
          <cell r="AL283">
            <v>0.8411865402173428</v>
          </cell>
          <cell r="AM283">
            <v>0.8402185465001768</v>
          </cell>
          <cell r="AN283">
            <v>0.8407025433587598</v>
          </cell>
          <cell r="AO283">
            <v>0.8407025433587598</v>
          </cell>
        </row>
        <row r="284">
          <cell r="B284">
            <v>0.9823578248235783</v>
          </cell>
          <cell r="C284">
            <v>0.9842057761732852</v>
          </cell>
          <cell r="D284">
            <v>0.9793184393718634</v>
          </cell>
          <cell r="E284">
            <v>0.975609756097561</v>
          </cell>
          <cell r="F284">
            <v>0.9825376481896828</v>
          </cell>
          <cell r="G284">
            <v>0.9845450933651172</v>
          </cell>
          <cell r="H284">
            <v>0.9855358836547582</v>
          </cell>
          <cell r="I284">
            <v>0.9765159341969324</v>
          </cell>
          <cell r="J284">
            <v>0.9755328490460605</v>
          </cell>
          <cell r="K284">
            <v>0.9765409934171155</v>
          </cell>
          <cell r="L284">
            <v>0.9745383324006716</v>
          </cell>
          <cell r="M284">
            <v>0.9695085255767302</v>
          </cell>
          <cell r="N284">
            <v>0.9655131026205241</v>
          </cell>
          <cell r="O284">
            <v>0.9745134567362955</v>
          </cell>
          <cell r="P284">
            <v>0.9765119216800884</v>
          </cell>
          <cell r="Q284">
            <v>0.9645309817387233</v>
          </cell>
          <cell r="R284">
            <v>0.9485274197917876</v>
          </cell>
          <cell r="S284">
            <v>0.9455147965474723</v>
          </cell>
          <cell r="T284">
            <v>0.946517128252079</v>
          </cell>
          <cell r="U284">
            <v>0.9505357681859342</v>
          </cell>
          <cell r="V284">
            <v>0.940507371099304</v>
          </cell>
          <cell r="W284">
            <v>0.9075305164319248</v>
          </cell>
          <cell r="X284">
            <v>0.8935361216730038</v>
          </cell>
          <cell r="Y284">
            <v>0.8860242694590406</v>
          </cell>
          <cell r="Z284">
            <v>0.8858814381456659</v>
          </cell>
          <cell r="AA284">
            <v>0.8817423607823142</v>
          </cell>
          <cell r="AB284">
            <v>0.8804411122434125</v>
          </cell>
          <cell r="AC284">
            <v>0.8899967486723745</v>
          </cell>
          <cell r="AD284">
            <v>0.9070628002134852</v>
          </cell>
          <cell r="AE284">
            <v>0.9167833636745554</v>
          </cell>
          <cell r="AF284">
            <v>0.9214636012660429</v>
          </cell>
          <cell r="AG284">
            <v>0.8942916811695092</v>
          </cell>
          <cell r="AH284">
            <v>0.8847979744698808</v>
          </cell>
          <cell r="AI284">
            <v>0.8769181811753058</v>
          </cell>
          <cell r="AJ284">
            <v>0.8938385269121814</v>
          </cell>
          <cell r="AK284">
            <v>0.9056183745583039</v>
          </cell>
          <cell r="AL284">
            <v>0.9128690572544603</v>
          </cell>
          <cell r="AM284">
            <v>0.9242397732442174</v>
          </cell>
          <cell r="AN284">
            <v>0.9311439938577512</v>
          </cell>
          <cell r="AO284">
            <v>0.9338359907308131</v>
          </cell>
          <cell r="AP284">
            <v>0.9368019519571119</v>
          </cell>
          <cell r="AQ284">
            <v>0.9386787626615736</v>
          </cell>
        </row>
        <row r="285">
          <cell r="B285">
            <v>0.7082586070032046</v>
          </cell>
          <cell r="C285">
            <v>0.7119158878504673</v>
          </cell>
          <cell r="D285">
            <v>0.7130530143430204</v>
          </cell>
          <cell r="E285">
            <v>0.7128389040309855</v>
          </cell>
          <cell r="F285">
            <v>0.7137793024585477</v>
          </cell>
          <cell r="G285">
            <v>0.718383423238291</v>
          </cell>
          <cell r="H285">
            <v>0.7209938454524732</v>
          </cell>
          <cell r="I285">
            <v>0.7172048220239962</v>
          </cell>
          <cell r="J285">
            <v>0.7149502040350426</v>
          </cell>
          <cell r="K285">
            <v>0.7158360702556047</v>
          </cell>
          <cell r="L285">
            <v>0.7152904849039341</v>
          </cell>
          <cell r="M285">
            <v>0.711390815423695</v>
          </cell>
          <cell r="N285">
            <v>0.7129207073588134</v>
          </cell>
          <cell r="O285">
            <v>0.7185906747557607</v>
          </cell>
          <cell r="P285">
            <v>0.721052032335193</v>
          </cell>
          <cell r="Q285">
            <v>0.7282336894748807</v>
          </cell>
          <cell r="R285">
            <v>0.7313821506411163</v>
          </cell>
          <cell r="S285">
            <v>0.7312894499549143</v>
          </cell>
          <cell r="T285">
            <v>0.7353568222621185</v>
          </cell>
          <cell r="U285">
            <v>0.7391377098555413</v>
          </cell>
          <cell r="V285">
            <v>0.7407633249258572</v>
          </cell>
          <cell r="W285">
            <v>0.7339158718782733</v>
          </cell>
          <cell r="X285">
            <v>0.7281723731461937</v>
          </cell>
          <cell r="Y285">
            <v>0.7192419587264471</v>
          </cell>
          <cell r="Z285">
            <v>0.7278926232380131</v>
          </cell>
          <cell r="AA285">
            <v>0.7381310823162536</v>
          </cell>
          <cell r="AB285">
            <v>0.7361088785297112</v>
          </cell>
          <cell r="AC285">
            <v>0.7397381079636558</v>
          </cell>
          <cell r="AD285">
            <v>0.7498465889383955</v>
          </cell>
          <cell r="AE285">
            <v>0.7609558568878706</v>
          </cell>
          <cell r="AF285">
            <v>0.7645932505385209</v>
          </cell>
          <cell r="AG285">
            <v>0.763121546961326</v>
          </cell>
          <cell r="AH285">
            <v>0.7549579207263653</v>
          </cell>
          <cell r="AI285">
            <v>0.749887312740289</v>
          </cell>
          <cell r="AJ285">
            <v>0.746103038309115</v>
          </cell>
          <cell r="AK285">
            <v>0.7443646597753755</v>
          </cell>
          <cell r="AL285">
            <v>0.7440563468789275</v>
          </cell>
          <cell r="AM285">
            <v>0.7449298785256243</v>
          </cell>
          <cell r="AN285">
            <v>0.7431980287900402</v>
          </cell>
          <cell r="AO285">
            <v>0.7467393269454273</v>
          </cell>
          <cell r="AP285">
            <v>0.7485465864073674</v>
          </cell>
          <cell r="AQ285">
            <v>0.751242633871381</v>
          </cell>
        </row>
        <row r="286">
          <cell r="B286">
            <v>0.6494500878331934</v>
          </cell>
          <cell r="C286">
            <v>0.648398886511258</v>
          </cell>
          <cell r="D286">
            <v>0.6502101628762291</v>
          </cell>
          <cell r="E286">
            <v>0.64997668997669</v>
          </cell>
          <cell r="F286">
            <v>0.6478857587375674</v>
          </cell>
          <cell r="G286">
            <v>0.644655013799448</v>
          </cell>
          <cell r="H286">
            <v>0.6422780594037663</v>
          </cell>
          <cell r="I286">
            <v>0.6384577594206591</v>
          </cell>
          <cell r="J286">
            <v>0.6346759879740645</v>
          </cell>
          <cell r="K286">
            <v>0.6313445484214133</v>
          </cell>
          <cell r="L286">
            <v>0.6287029048029911</v>
          </cell>
          <cell r="M286">
            <v>0.6267014863970523</v>
          </cell>
          <cell r="N286">
            <v>0.6251894648620696</v>
          </cell>
          <cell r="O286">
            <v>0.6246041629603274</v>
          </cell>
          <cell r="P286">
            <v>0.6248577120091064</v>
          </cell>
          <cell r="Q286">
            <v>0.6260250822734146</v>
          </cell>
          <cell r="R286">
            <v>0.6285627868910793</v>
          </cell>
          <cell r="S286">
            <v>0.63169511739262</v>
          </cell>
          <cell r="T286">
            <v>0.6346787259422793</v>
          </cell>
          <cell r="U286">
            <v>0.6377363188503744</v>
          </cell>
          <cell r="V286">
            <v>0.6404935203266465</v>
          </cell>
          <cell r="W286">
            <v>0.643774843838728</v>
          </cell>
          <cell r="X286">
            <v>0.6477325189104727</v>
          </cell>
          <cell r="Y286">
            <v>0.6523759689234971</v>
          </cell>
          <cell r="Z286">
            <v>0.6566205358722967</v>
          </cell>
          <cell r="AA286">
            <v>0.6562229866807797</v>
          </cell>
          <cell r="AB286">
            <v>0.6565468233307535</v>
          </cell>
          <cell r="AC286">
            <v>0.6563875879247136</v>
          </cell>
          <cell r="AD286">
            <v>0.6557437279121033</v>
          </cell>
          <cell r="AE286">
            <v>0.6544335576554273</v>
          </cell>
          <cell r="AF286">
            <v>0.6532721808168725</v>
          </cell>
          <cell r="AG286">
            <v>0.6512593412676446</v>
          </cell>
          <cell r="AH286">
            <v>0.6493526643336149</v>
          </cell>
          <cell r="AI286">
            <v>0.6481242803870014</v>
          </cell>
          <cell r="AJ286">
            <v>0.6481719325284699</v>
          </cell>
          <cell r="AK286">
            <v>0.6487219738593318</v>
          </cell>
          <cell r="AL286">
            <v>0.649501717628652</v>
          </cell>
          <cell r="AM286">
            <v>0.6501042213899575</v>
          </cell>
          <cell r="AN286">
            <v>0.6508601043266877</v>
          </cell>
          <cell r="AO286">
            <v>0.6510896616667787</v>
          </cell>
          <cell r="AP286">
            <v>0.6511557788944724</v>
          </cell>
          <cell r="AQ286">
            <v>0.6512272037108104</v>
          </cell>
        </row>
        <row r="290">
          <cell r="B290">
            <v>312.85</v>
          </cell>
          <cell r="C290">
            <v>320.64</v>
          </cell>
          <cell r="D290">
            <v>324.61</v>
          </cell>
          <cell r="E290">
            <v>339.89</v>
          </cell>
          <cell r="F290">
            <v>358.5</v>
          </cell>
          <cell r="G290">
            <v>367.5</v>
          </cell>
          <cell r="H290">
            <v>374.6</v>
          </cell>
          <cell r="I290">
            <v>383.19</v>
          </cell>
          <cell r="J290">
            <v>398.86</v>
          </cell>
          <cell r="K290">
            <v>407.1</v>
          </cell>
          <cell r="L290">
            <v>416.79</v>
          </cell>
          <cell r="M290">
            <v>425.2</v>
          </cell>
          <cell r="N290">
            <v>440.44</v>
          </cell>
          <cell r="O290">
            <v>472.7</v>
          </cell>
          <cell r="P290">
            <v>464.84</v>
          </cell>
          <cell r="Q290">
            <v>461.61</v>
          </cell>
          <cell r="R290">
            <v>474.51</v>
          </cell>
          <cell r="S290">
            <v>485.67</v>
          </cell>
          <cell r="T290">
            <v>502.2</v>
          </cell>
          <cell r="U290">
            <v>516.08</v>
          </cell>
          <cell r="V290">
            <v>504.75</v>
          </cell>
          <cell r="W290">
            <v>498.31</v>
          </cell>
          <cell r="X290">
            <v>507.29</v>
          </cell>
          <cell r="Y290">
            <v>526.29</v>
          </cell>
          <cell r="Z290">
            <v>539.01</v>
          </cell>
          <cell r="AA290">
            <v>559.53</v>
          </cell>
          <cell r="AB290">
            <v>583.15</v>
          </cell>
          <cell r="AC290">
            <v>609.02</v>
          </cell>
          <cell r="AD290">
            <v>640.59</v>
          </cell>
          <cell r="AE290">
            <v>654.32</v>
          </cell>
          <cell r="AF290">
            <v>658.48</v>
          </cell>
          <cell r="AG290">
            <v>648.64</v>
          </cell>
          <cell r="AH290">
            <v>648.98</v>
          </cell>
          <cell r="AI290">
            <v>664.02</v>
          </cell>
          <cell r="AJ290">
            <v>693.18</v>
          </cell>
          <cell r="AK290">
            <v>712.55</v>
          </cell>
          <cell r="AL290">
            <v>730.77</v>
          </cell>
          <cell r="AM290">
            <v>756.43</v>
          </cell>
          <cell r="AN290">
            <v>772.78</v>
          </cell>
          <cell r="AO290">
            <v>788.73</v>
          </cell>
          <cell r="AP290">
            <v>814.92</v>
          </cell>
          <cell r="AQ290">
            <v>839.74</v>
          </cell>
        </row>
        <row r="291">
          <cell r="C291">
            <v>0.024595156012072773</v>
          </cell>
          <cell r="D291">
            <v>0.012305463296773407</v>
          </cell>
          <cell r="E291">
            <v>0.045997574098292686</v>
          </cell>
          <cell r="F291">
            <v>0.05330662418816376</v>
          </cell>
          <cell r="G291">
            <v>0.024794658613216274</v>
          </cell>
          <cell r="H291">
            <v>0.019135471357096853</v>
          </cell>
          <cell r="I291">
            <v>0.02267215971280692</v>
          </cell>
          <cell r="J291">
            <v>0.04007952840228049</v>
          </cell>
          <cell r="K291">
            <v>0.020448377383857585</v>
          </cell>
          <cell r="L291">
            <v>0.023523642319946816</v>
          </cell>
          <cell r="M291">
            <v>0.01997714863891289</v>
          </cell>
          <cell r="N291">
            <v>0.0352145807775975</v>
          </cell>
          <cell r="O291">
            <v>0.07068671055380019</v>
          </cell>
          <cell r="P291">
            <v>-0.01676767744451776</v>
          </cell>
          <cell r="Q291">
            <v>-0.006972881617276364</v>
          </cell>
          <cell r="R291">
            <v>0.027562313906110532</v>
          </cell>
          <cell r="S291">
            <v>0.02324668827801703</v>
          </cell>
          <cell r="T291">
            <v>0.03346906580196053</v>
          </cell>
          <cell r="U291">
            <v>0.027263345500501773</v>
          </cell>
          <cell r="V291">
            <v>-0.0221985350310394</v>
          </cell>
          <cell r="W291">
            <v>-0.01284088387496353</v>
          </cell>
          <cell r="X291">
            <v>0.017860458858520008</v>
          </cell>
          <cell r="Y291">
            <v>0.036769559432699536</v>
          </cell>
          <cell r="Z291">
            <v>0.02388173200338738</v>
          </cell>
          <cell r="AA291">
            <v>0.03736302200487502</v>
          </cell>
          <cell r="AB291">
            <v>0.04134729751959341</v>
          </cell>
          <cell r="AC291">
            <v>0.04340666475608939</v>
          </cell>
          <cell r="AD291">
            <v>0.05053851879478405</v>
          </cell>
          <cell r="AE291">
            <v>0.02120690173878659</v>
          </cell>
          <cell r="AF291">
            <v>0.00633762023766975</v>
          </cell>
          <cell r="AG291">
            <v>-0.015056285400753341</v>
          </cell>
          <cell r="AH291">
            <v>0.0005240363246261877</v>
          </cell>
          <cell r="AI291">
            <v>0.022910369916487525</v>
          </cell>
          <cell r="AJ291">
            <v>0.04297743621823316</v>
          </cell>
          <cell r="AK291">
            <v>0.027560379396238916</v>
          </cell>
          <cell r="AL291">
            <v>0.02524868763889922</v>
          </cell>
          <cell r="AM291">
            <v>0.034511224794416234</v>
          </cell>
          <cell r="AN291">
            <v>0.02138440509369656</v>
          </cell>
          <cell r="AO291">
            <v>0.02042965431084432</v>
          </cell>
          <cell r="AP291">
            <v>0.03266589195662288</v>
          </cell>
          <cell r="AQ291">
            <v>0.03000237120175393</v>
          </cell>
        </row>
        <row r="292">
          <cell r="C292">
            <v>0.024900111874700315</v>
          </cell>
          <cell r="D292">
            <v>0.012381487025948212</v>
          </cell>
          <cell r="E292">
            <v>0.047071870860416976</v>
          </cell>
          <cell r="F292">
            <v>0.05475300832622332</v>
          </cell>
          <cell r="G292">
            <v>0.025104602510460206</v>
          </cell>
          <cell r="H292">
            <v>0.019319727891156546</v>
          </cell>
          <cell r="I292">
            <v>0.022931126534970536</v>
          </cell>
          <cell r="J292">
            <v>0.04089355150186602</v>
          </cell>
          <cell r="K292">
            <v>0.02065887780173492</v>
          </cell>
          <cell r="L292">
            <v>0.023802505526897555</v>
          </cell>
          <cell r="M292">
            <v>0.020178027303918045</v>
          </cell>
          <cell r="N292">
            <v>0.03584195672624646</v>
          </cell>
          <cell r="O292">
            <v>0.0732449368813004</v>
          </cell>
          <cell r="P292">
            <v>-0.016627882377829528</v>
          </cell>
          <cell r="Q292">
            <v>-0.0069486274847258</v>
          </cell>
          <cell r="R292">
            <v>0.027945668421394565</v>
          </cell>
          <cell r="S292">
            <v>0.023518998545868364</v>
          </cell>
          <cell r="T292">
            <v>0.03403545617394532</v>
          </cell>
          <cell r="U292">
            <v>0.02763839107925148</v>
          </cell>
          <cell r="V292">
            <v>-0.02195396062625954</v>
          </cell>
          <cell r="W292">
            <v>-0.012758791480931175</v>
          </cell>
          <cell r="X292">
            <v>0.018020910678091973</v>
          </cell>
          <cell r="Y292">
            <v>0.037453921819866176</v>
          </cell>
          <cell r="Z292">
            <v>0.024169184290030232</v>
          </cell>
          <cell r="AA292">
            <v>0.03806979462347626</v>
          </cell>
          <cell r="AB292">
            <v>0.04221400103658435</v>
          </cell>
          <cell r="AC292">
            <v>0.04436251393295043</v>
          </cell>
          <cell r="AD292">
            <v>0.05183737808282163</v>
          </cell>
          <cell r="AE292">
            <v>0.021433366115612307</v>
          </cell>
          <cell r="AF292">
            <v>0.006357745445653373</v>
          </cell>
          <cell r="AG292">
            <v>-0.014943506256833938</v>
          </cell>
          <cell r="AH292">
            <v>0.0005241736556487187</v>
          </cell>
          <cell r="AI292">
            <v>0.02317482819193195</v>
          </cell>
          <cell r="AJ292">
            <v>0.043914339929520096</v>
          </cell>
          <cell r="AK292">
            <v>0.027943679852274972</v>
          </cell>
          <cell r="AL292">
            <v>0.0255701354290927</v>
          </cell>
          <cell r="AM292">
            <v>0.03511364724879229</v>
          </cell>
          <cell r="AN292">
            <v>0.021614690057242703</v>
          </cell>
          <cell r="AO292">
            <v>0.020639768109940837</v>
          </cell>
          <cell r="AP292">
            <v>0.033205279373169416</v>
          </cell>
          <cell r="AQ292">
            <v>0.03045697737201203</v>
          </cell>
        </row>
        <row r="293">
          <cell r="B293">
            <v>23665</v>
          </cell>
          <cell r="C293">
            <v>23991</v>
          </cell>
          <cell r="D293">
            <v>24197</v>
          </cell>
          <cell r="E293">
            <v>24240</v>
          </cell>
          <cell r="F293">
            <v>24532</v>
          </cell>
          <cell r="G293">
            <v>24781</v>
          </cell>
          <cell r="H293">
            <v>24938</v>
          </cell>
          <cell r="I293">
            <v>24575</v>
          </cell>
          <cell r="J293">
            <v>24441</v>
          </cell>
          <cell r="K293">
            <v>24477</v>
          </cell>
          <cell r="L293">
            <v>24381</v>
          </cell>
          <cell r="M293">
            <v>24165</v>
          </cell>
          <cell r="N293">
            <v>24133</v>
          </cell>
          <cell r="O293">
            <v>24586</v>
          </cell>
          <cell r="P293">
            <v>24737</v>
          </cell>
          <cell r="Q293">
            <v>24719</v>
          </cell>
          <cell r="R293">
            <v>24509</v>
          </cell>
          <cell r="S293">
            <v>24538</v>
          </cell>
          <cell r="T293">
            <v>24812</v>
          </cell>
          <cell r="U293">
            <v>25193</v>
          </cell>
          <cell r="V293">
            <v>25136</v>
          </cell>
          <cell r="W293">
            <v>24163</v>
          </cell>
          <cell r="X293">
            <v>23735</v>
          </cell>
          <cell r="Y293">
            <v>23438</v>
          </cell>
          <cell r="Z293">
            <v>23925</v>
          </cell>
          <cell r="AA293">
            <v>24210</v>
          </cell>
          <cell r="AB293">
            <v>24191</v>
          </cell>
          <cell r="AC293">
            <v>24636</v>
          </cell>
          <cell r="AD293">
            <v>25493</v>
          </cell>
          <cell r="AE293">
            <v>26187</v>
          </cell>
          <cell r="AF293">
            <v>26493</v>
          </cell>
          <cell r="AG293">
            <v>25693</v>
          </cell>
          <cell r="AH293">
            <v>25161</v>
          </cell>
          <cell r="AI293">
            <v>24801</v>
          </cell>
          <cell r="AJ293">
            <v>25242</v>
          </cell>
          <cell r="AK293">
            <v>25629</v>
          </cell>
          <cell r="AL293">
            <v>25941</v>
          </cell>
          <cell r="AM293">
            <v>26412</v>
          </cell>
          <cell r="AN293">
            <v>26681</v>
          </cell>
          <cell r="AO293">
            <v>27000</v>
          </cell>
          <cell r="AP293">
            <v>27260</v>
          </cell>
          <cell r="AQ293">
            <v>27523</v>
          </cell>
        </row>
        <row r="294">
          <cell r="C294">
            <v>0.013681596659651135</v>
          </cell>
          <cell r="D294">
            <v>0.008549898518092916</v>
          </cell>
          <cell r="E294">
            <v>0.0017755026651582718</v>
          </cell>
          <cell r="F294">
            <v>0.011974226562623676</v>
          </cell>
          <cell r="G294">
            <v>0.010098842748113745</v>
          </cell>
          <cell r="H294">
            <v>0.006315514062543311</v>
          </cell>
          <cell r="I294">
            <v>-0.014663078541164226</v>
          </cell>
          <cell r="J294">
            <v>-0.005467616036615805</v>
          </cell>
          <cell r="K294">
            <v>0.001471851118158435</v>
          </cell>
          <cell r="L294">
            <v>-0.003929760675595343</v>
          </cell>
          <cell r="M294">
            <v>-0.008898835142130032</v>
          </cell>
          <cell r="N294">
            <v>-0.0013251068235711838</v>
          </cell>
          <cell r="O294">
            <v>0.018596976771673036</v>
          </cell>
          <cell r="P294">
            <v>0.006122923250866818</v>
          </cell>
          <cell r="Q294">
            <v>-0.0007279197992074143</v>
          </cell>
          <cell r="R294">
            <v>-0.008531781662719442</v>
          </cell>
          <cell r="S294">
            <v>0.001182539334901925</v>
          </cell>
          <cell r="T294">
            <v>0.011104470741879946</v>
          </cell>
          <cell r="U294">
            <v>0.015238771041335907</v>
          </cell>
          <cell r="V294">
            <v>-0.0022650966389415896</v>
          </cell>
          <cell r="W294">
            <v>-0.03947854396994837</v>
          </cell>
          <cell r="X294">
            <v>-0.01787178554003557</v>
          </cell>
          <cell r="Y294">
            <v>-0.012592115166870737</v>
          </cell>
          <cell r="Z294">
            <v>0.020565300502607332</v>
          </cell>
          <cell r="AA294">
            <v>0.011841833610949244</v>
          </cell>
          <cell r="AB294">
            <v>-0.0007851077860357126</v>
          </cell>
          <cell r="AC294">
            <v>0.018228124660865402</v>
          </cell>
          <cell r="AD294">
            <v>0.03419511685094917</v>
          </cell>
          <cell r="AE294">
            <v>0.026859199745576386</v>
          </cell>
          <cell r="AF294">
            <v>0.011617442733452357</v>
          </cell>
          <cell r="AG294">
            <v>-0.030661965894866614</v>
          </cell>
          <cell r="AH294">
            <v>-0.020923404589524165</v>
          </cell>
          <cell r="AI294">
            <v>-0.014411201731735915</v>
          </cell>
          <cell r="AJ294">
            <v>0.01762529889779057</v>
          </cell>
          <cell r="AK294">
            <v>0.015215249001152347</v>
          </cell>
          <cell r="AL294">
            <v>0.012100205808811658</v>
          </cell>
          <cell r="AM294">
            <v>0.017993723685922107</v>
          </cell>
          <cell r="AN294">
            <v>0.010133249272063594</v>
          </cell>
          <cell r="AO294">
            <v>0.01188516439994074</v>
          </cell>
          <cell r="AP294">
            <v>0.009583560264057506</v>
          </cell>
          <cell r="AQ294">
            <v>0.009601592483327684</v>
          </cell>
        </row>
        <row r="295">
          <cell r="C295">
            <v>0.013775618001267587</v>
          </cell>
          <cell r="D295">
            <v>0.008586553290817367</v>
          </cell>
          <cell r="E295">
            <v>0.001777079803281456</v>
          </cell>
          <cell r="F295">
            <v>0.012046204620462131</v>
          </cell>
          <cell r="G295">
            <v>0.010150008152616907</v>
          </cell>
          <cell r="H295">
            <v>0.006335498970985842</v>
          </cell>
          <cell r="I295">
            <v>-0.014556099125832112</v>
          </cell>
          <cell r="J295">
            <v>-0.005452695829094578</v>
          </cell>
          <cell r="K295">
            <v>0.0014729348226341088</v>
          </cell>
          <cell r="L295">
            <v>-0.00392204927074391</v>
          </cell>
          <cell r="M295">
            <v>-0.008859357696566983</v>
          </cell>
          <cell r="N295">
            <v>-0.0013242292571901126</v>
          </cell>
          <cell r="O295">
            <v>0.018770977499689145</v>
          </cell>
          <cell r="P295">
            <v>0.006141706662328161</v>
          </cell>
          <cell r="Q295">
            <v>-0.0007276549298621537</v>
          </cell>
          <cell r="R295">
            <v>-0.008495489299728987</v>
          </cell>
          <cell r="S295">
            <v>0.0011832388102330782</v>
          </cell>
          <cell r="T295">
            <v>0.01116635422609824</v>
          </cell>
          <cell r="U295">
            <v>0.015355473158149335</v>
          </cell>
          <cell r="V295">
            <v>-0.002262533243361231</v>
          </cell>
          <cell r="W295">
            <v>-0.03870942075111394</v>
          </cell>
          <cell r="X295">
            <v>-0.017713032322145383</v>
          </cell>
          <cell r="Y295">
            <v>-0.012513166210238014</v>
          </cell>
          <cell r="Z295">
            <v>0.020778223397900808</v>
          </cell>
          <cell r="AA295">
            <v>0.011912225705329238</v>
          </cell>
          <cell r="AB295">
            <v>-0.0007847996695580228</v>
          </cell>
          <cell r="AC295">
            <v>0.018395270968541988</v>
          </cell>
          <cell r="AD295">
            <v>0.03478649131352496</v>
          </cell>
          <cell r="AE295">
            <v>0.02722315929863095</v>
          </cell>
          <cell r="AF295">
            <v>0.01168518730667878</v>
          </cell>
          <cell r="AG295">
            <v>-0.030196655720378995</v>
          </cell>
          <cell r="AH295">
            <v>-0.02070602887946138</v>
          </cell>
          <cell r="AI295">
            <v>-0.014307857398354606</v>
          </cell>
          <cell r="AJ295">
            <v>0.017781541066892448</v>
          </cell>
          <cell r="AK295">
            <v>0.015331590206798085</v>
          </cell>
          <cell r="AL295">
            <v>0.01217370946974139</v>
          </cell>
          <cell r="AM295">
            <v>0.018156586099225214</v>
          </cell>
          <cell r="AN295">
            <v>0.010184764500984489</v>
          </cell>
          <cell r="AO295">
            <v>0.011956073610434492</v>
          </cell>
          <cell r="AP295">
            <v>0.009629629629629655</v>
          </cell>
          <cell r="AQ295">
            <v>0.009647835656639847</v>
          </cell>
        </row>
        <row r="296">
          <cell r="B296">
            <v>0.6444006616846186</v>
          </cell>
          <cell r="C296">
            <v>0.6573654880831074</v>
          </cell>
          <cell r="D296">
            <v>0.6610430987592537</v>
          </cell>
          <cell r="E296">
            <v>0.6496338151260564</v>
          </cell>
          <cell r="F296">
            <v>0.6433689221106467</v>
          </cell>
          <cell r="G296">
            <v>0.6443220039324912</v>
          </cell>
          <cell r="H296">
            <v>0.6480124326126351</v>
          </cell>
          <cell r="I296">
            <v>0.6439649461688884</v>
          </cell>
          <cell r="J296">
            <v>0.6366197791419463</v>
          </cell>
          <cell r="K296">
            <v>0.6341715906196795</v>
          </cell>
          <cell r="L296">
            <v>0.6488173275449243</v>
          </cell>
          <cell r="M296">
            <v>0.6417513440673445</v>
          </cell>
          <cell r="N296">
            <v>0.6466998475908315</v>
          </cell>
          <cell r="O296">
            <v>0.6477107948244551</v>
          </cell>
          <cell r="P296">
            <v>0.6844014280786381</v>
          </cell>
          <cell r="Q296">
            <v>0.7108260730160127</v>
          </cell>
          <cell r="R296">
            <v>0.6830505876885574</v>
          </cell>
          <cell r="S296">
            <v>0.64918155305321</v>
          </cell>
          <cell r="T296">
            <v>0.6448487419346817</v>
          </cell>
          <cell r="U296">
            <v>0.6413028695143433</v>
          </cell>
          <cell r="V296">
            <v>0.6561211868222211</v>
          </cell>
          <cell r="W296">
            <v>0.6548892412789085</v>
          </cell>
          <cell r="X296">
            <v>0.6378492207618989</v>
          </cell>
          <cell r="Y296">
            <v>0.6261431265857231</v>
          </cell>
          <cell r="Z296">
            <v>0.6318303233432899</v>
          </cell>
          <cell r="AA296">
            <v>0.627236224149038</v>
          </cell>
          <cell r="AB296">
            <v>0.6302814710808808</v>
          </cell>
          <cell r="AC296">
            <v>0.6275530726372849</v>
          </cell>
          <cell r="AD296">
            <v>0.6304950389281224</v>
          </cell>
          <cell r="AE296">
            <v>0.6451743015975733</v>
          </cell>
          <cell r="AF296">
            <v>0.6570868787591144</v>
          </cell>
          <cell r="AG296">
            <v>0.6607157716664381</v>
          </cell>
          <cell r="AH296">
            <v>0.6563884201788518</v>
          </cell>
          <cell r="AI296">
            <v>0.6410563483833216</v>
          </cell>
          <cell r="AJ296">
            <v>0.6365703499124885</v>
          </cell>
          <cell r="AK296">
            <v>0.6292930845014943</v>
          </cell>
          <cell r="AL296">
            <v>0.622342632228604</v>
          </cell>
          <cell r="AM296">
            <v>0.6222908504130891</v>
          </cell>
          <cell r="AN296">
            <v>0.6298928183578073</v>
          </cell>
          <cell r="AO296">
            <v>0.6351888101342446</v>
          </cell>
          <cell r="AP296">
            <v>0.6342880929443337</v>
          </cell>
          <cell r="AQ296">
            <v>0.6346958658406764</v>
          </cell>
        </row>
        <row r="297">
          <cell r="B297">
            <v>938.55</v>
          </cell>
          <cell r="C297">
            <v>963.18</v>
          </cell>
          <cell r="D297">
            <v>987.36</v>
          </cell>
          <cell r="E297">
            <v>1011.58</v>
          </cell>
          <cell r="F297">
            <v>1042.69</v>
          </cell>
          <cell r="G297">
            <v>1075.68</v>
          </cell>
          <cell r="H297">
            <v>1109.22</v>
          </cell>
          <cell r="I297">
            <v>1146.81</v>
          </cell>
          <cell r="J297">
            <v>1186.93</v>
          </cell>
          <cell r="K297">
            <v>1225.08</v>
          </cell>
          <cell r="L297">
            <v>1263.53</v>
          </cell>
          <cell r="M297">
            <v>1301.62</v>
          </cell>
          <cell r="N297">
            <v>1337.89</v>
          </cell>
          <cell r="O297">
            <v>1377.84</v>
          </cell>
          <cell r="P297">
            <v>1415.34</v>
          </cell>
          <cell r="Q297">
            <v>1449.61</v>
          </cell>
          <cell r="R297">
            <v>1483.14</v>
          </cell>
          <cell r="S297">
            <v>1513.06</v>
          </cell>
          <cell r="T297">
            <v>1542.33</v>
          </cell>
          <cell r="U297">
            <v>1572.74</v>
          </cell>
          <cell r="V297">
            <v>1597.64</v>
          </cell>
          <cell r="W297">
            <v>1613.89</v>
          </cell>
          <cell r="X297">
            <v>1632.54</v>
          </cell>
          <cell r="Y297">
            <v>1652.67</v>
          </cell>
          <cell r="Z297">
            <v>1678.4</v>
          </cell>
          <cell r="AA297">
            <v>1706.02</v>
          </cell>
          <cell r="AB297">
            <v>1733.57</v>
          </cell>
          <cell r="AC297">
            <v>1768.46</v>
          </cell>
          <cell r="AD297">
            <v>1816.15</v>
          </cell>
          <cell r="AE297">
            <v>1869.24</v>
          </cell>
          <cell r="AF297">
            <v>1917.85</v>
          </cell>
          <cell r="AG297">
            <v>1953.65</v>
          </cell>
          <cell r="AH297">
            <v>1988.22</v>
          </cell>
          <cell r="AI297">
            <v>2020.45</v>
          </cell>
          <cell r="AJ297">
            <v>2055.28</v>
          </cell>
          <cell r="AK297">
            <v>2092.35</v>
          </cell>
          <cell r="AL297">
            <v>2132.85</v>
          </cell>
          <cell r="AM297">
            <v>2180.12</v>
          </cell>
          <cell r="AN297">
            <v>2239.12</v>
          </cell>
          <cell r="AO297">
            <v>2304.52</v>
          </cell>
          <cell r="AP297">
            <v>2375.28</v>
          </cell>
          <cell r="AQ297">
            <v>2449.68</v>
          </cell>
        </row>
        <row r="298">
          <cell r="C298">
            <v>0.025904179106895863</v>
          </cell>
          <cell r="D298">
            <v>0.024794404353378912</v>
          </cell>
          <cell r="E298">
            <v>0.024234029367271273</v>
          </cell>
          <cell r="F298">
            <v>0.030290447323292877</v>
          </cell>
          <cell r="G298">
            <v>0.03114910745740588</v>
          </cell>
          <cell r="H298">
            <v>0.03070404587168247</v>
          </cell>
          <cell r="I298">
            <v>0.03332710929507607</v>
          </cell>
          <cell r="J298">
            <v>0.03438596678443371</v>
          </cell>
          <cell r="K298">
            <v>0.03163600629700532</v>
          </cell>
          <cell r="L298">
            <v>0.03090324314690043</v>
          </cell>
          <cell r="M298">
            <v>0.02970025137470119</v>
          </cell>
          <cell r="N298">
            <v>0.02748410356093489</v>
          </cell>
          <cell r="O298">
            <v>0.02942330947603021</v>
          </cell>
          <cell r="P298">
            <v>0.02685272937209826</v>
          </cell>
          <cell r="Q298">
            <v>0.02392476982007735</v>
          </cell>
          <cell r="R298">
            <v>0.022866907199242767</v>
          </cell>
          <cell r="S298">
            <v>0.01997262839511879</v>
          </cell>
          <cell r="T298">
            <v>0.019160169694949117</v>
          </cell>
          <cell r="U298">
            <v>0.0195250611313278</v>
          </cell>
          <cell r="V298">
            <v>0.015708219204200794</v>
          </cell>
          <cell r="W298">
            <v>0.010119873507308384</v>
          </cell>
          <cell r="X298">
            <v>0.011489670295686167</v>
          </cell>
          <cell r="Y298">
            <v>0.012255077719807468</v>
          </cell>
          <cell r="Z298">
            <v>0.015448796774725203</v>
          </cell>
          <cell r="AA298">
            <v>0.016322213670299405</v>
          </cell>
          <cell r="AB298">
            <v>0.016019693730087842</v>
          </cell>
          <cell r="AC298">
            <v>0.019926245309438317</v>
          </cell>
          <cell r="AD298">
            <v>0.02660976451720365</v>
          </cell>
          <cell r="AE298">
            <v>0.0288130552574528</v>
          </cell>
          <cell r="AF298">
            <v>0.025672835793515852</v>
          </cell>
          <cell r="AG298">
            <v>0.01849465088448826</v>
          </cell>
          <cell r="AH298">
            <v>0.017540348273096824</v>
          </cell>
          <cell r="AI298">
            <v>0.01608049278480327</v>
          </cell>
          <cell r="AJ298">
            <v>0.01709183282767606</v>
          </cell>
          <cell r="AK298">
            <v>0.017875744516258833</v>
          </cell>
          <cell r="AL298">
            <v>0.01917127730413926</v>
          </cell>
          <cell r="AM298">
            <v>0.02192080762923288</v>
          </cell>
          <cell r="AN298">
            <v>0.026703010377918418</v>
          </cell>
          <cell r="AO298">
            <v>0.028789480277422327</v>
          </cell>
          <cell r="AP298">
            <v>0.030242913461478817</v>
          </cell>
          <cell r="AQ298">
            <v>0.030842078506807185</v>
          </cell>
        </row>
        <row r="299">
          <cell r="C299">
            <v>0.02624260827872793</v>
          </cell>
          <cell r="D299">
            <v>0.02510434186756383</v>
          </cell>
          <cell r="E299">
            <v>0.0245300599578675</v>
          </cell>
          <cell r="F299">
            <v>0.030753870183277687</v>
          </cell>
          <cell r="G299">
            <v>0.03163931753445426</v>
          </cell>
          <cell r="H299">
            <v>0.031180276662204243</v>
          </cell>
          <cell r="I299">
            <v>0.03388867853085942</v>
          </cell>
          <cell r="J299">
            <v>0.03498399909313665</v>
          </cell>
          <cell r="K299">
            <v>0.03214174382651036</v>
          </cell>
          <cell r="L299">
            <v>0.03138570542331931</v>
          </cell>
          <cell r="M299">
            <v>0.030145702911683836</v>
          </cell>
          <cell r="N299">
            <v>0.027865275579662452</v>
          </cell>
          <cell r="O299">
            <v>0.029860451905612484</v>
          </cell>
          <cell r="P299">
            <v>0.027216512802647586</v>
          </cell>
          <cell r="Q299">
            <v>0.024213263244167393</v>
          </cell>
          <cell r="R299">
            <v>0.0231303592000609</v>
          </cell>
          <cell r="S299">
            <v>0.020173415860943678</v>
          </cell>
          <cell r="T299">
            <v>0.01934490370507458</v>
          </cell>
          <cell r="U299">
            <v>0.019716921800133624</v>
          </cell>
          <cell r="V299">
            <v>0.01583224182000853</v>
          </cell>
          <cell r="W299">
            <v>0.010171252597581448</v>
          </cell>
          <cell r="X299">
            <v>0.011555930081975863</v>
          </cell>
          <cell r="Y299">
            <v>0.012330478885662854</v>
          </cell>
          <cell r="Z299">
            <v>0.015568746331693584</v>
          </cell>
          <cell r="AA299">
            <v>0.016456148713059893</v>
          </cell>
          <cell r="AB299">
            <v>0.01614869696721022</v>
          </cell>
          <cell r="AC299">
            <v>0.020126098167365658</v>
          </cell>
          <cell r="AD299">
            <v>0.026966965608495652</v>
          </cell>
          <cell r="AE299">
            <v>0.02923216694656272</v>
          </cell>
          <cell r="AF299">
            <v>0.02600522137339234</v>
          </cell>
          <cell r="AG299">
            <v>0.01866673618896164</v>
          </cell>
          <cell r="AH299">
            <v>0.017695083561538594</v>
          </cell>
          <cell r="AI299">
            <v>0.01621047972558376</v>
          </cell>
          <cell r="AJ299">
            <v>0.017238733945408313</v>
          </cell>
          <cell r="AK299">
            <v>0.01803647191623514</v>
          </cell>
          <cell r="AL299">
            <v>0.019356226252777997</v>
          </cell>
          <cell r="AM299">
            <v>0.022162833767025436</v>
          </cell>
          <cell r="AN299">
            <v>0.027062730491899556</v>
          </cell>
          <cell r="AO299">
            <v>0.029207903104791155</v>
          </cell>
          <cell r="AP299">
            <v>0.03070487563570734</v>
          </cell>
          <cell r="AQ299">
            <v>0.03132262301707578</v>
          </cell>
        </row>
        <row r="300">
          <cell r="C300">
            <v>0.0067256807812459615</v>
          </cell>
          <cell r="D300">
            <v>-0.0017506225814352709</v>
          </cell>
          <cell r="E300">
            <v>0.03635336311462549</v>
          </cell>
          <cell r="F300">
            <v>0.034800264072803275</v>
          </cell>
          <cell r="G300">
            <v>0.007208699896610901</v>
          </cell>
          <cell r="H300">
            <v>0.00423549731090528</v>
          </cell>
          <cell r="I300">
            <v>0.020249049144330174</v>
          </cell>
          <cell r="J300">
            <v>0.031065140711398587</v>
          </cell>
          <cell r="K300">
            <v>0.00794162135632044</v>
          </cell>
          <cell r="L300">
            <v>0.015220655623520223</v>
          </cell>
          <cell r="M300">
            <v>0.015047912916159855</v>
          </cell>
          <cell r="N300">
            <v>0.02636138918153489</v>
          </cell>
          <cell r="O300">
            <v>0.04827573363874316</v>
          </cell>
          <cell r="P300">
            <v>-0.02943289790345193</v>
          </cell>
          <cell r="Q300">
            <v>-0.013373876885994902</v>
          </cell>
          <cell r="R300">
            <v>0.026142299586681215</v>
          </cell>
          <cell r="S300">
            <v>0.015472239081017955</v>
          </cell>
          <cell r="T300">
            <v>0.019503603442302606</v>
          </cell>
          <cell r="U300">
            <v>0.010487094503456668</v>
          </cell>
          <cell r="V300">
            <v>-0.026114080913106984</v>
          </cell>
          <cell r="W300">
            <v>0.009520712608043314</v>
          </cell>
          <cell r="X300">
            <v>0.025098970288083854</v>
          </cell>
          <cell r="Y300">
            <v>0.040072380753835304</v>
          </cell>
          <cell r="Z300">
            <v>0.005200173023887263</v>
          </cell>
          <cell r="AA300">
            <v>0.02385106500575505</v>
          </cell>
          <cell r="AB300">
            <v>0.03591935881031014</v>
          </cell>
          <cell r="AC300">
            <v>0.024546080277371825</v>
          </cell>
          <cell r="AD300">
            <v>0.019146227262631994</v>
          </cell>
          <cell r="AE300">
            <v>-0.006345576153368774</v>
          </cell>
          <cell r="AF300">
            <v>-0.010099601200276462</v>
          </cell>
          <cell r="AG300">
            <v>-0.0010723842973587635</v>
          </cell>
          <cell r="AH300">
            <v>0.008230850027174944</v>
          </cell>
          <cell r="AI300">
            <v>0.02637677147447661</v>
          </cell>
          <cell r="AJ300">
            <v>0.025546014707637867</v>
          </cell>
          <cell r="AK300">
            <v>0.011358866308983835</v>
          </cell>
          <cell r="AL300">
            <v>0.010478039581838792</v>
          </cell>
          <cell r="AM300">
            <v>0.015034205571909803</v>
          </cell>
          <cell r="AN300">
            <v>0.005118568238260615</v>
          </cell>
          <cell r="AO300">
            <v>0.0023776063217729407</v>
          </cell>
          <cell r="AP300">
            <v>0.01552696023619985</v>
          </cell>
          <cell r="AQ300">
            <v>0.01264154136249585</v>
          </cell>
        </row>
        <row r="301">
          <cell r="C301">
            <v>0.006852872744642457</v>
          </cell>
          <cell r="D301">
            <v>-0.0018038846961929318</v>
          </cell>
          <cell r="E301">
            <v>0.03732291620586066</v>
          </cell>
          <cell r="F301">
            <v>0.03603506877130074</v>
          </cell>
          <cell r="G301">
            <v>0.007311319860036672</v>
          </cell>
          <cell r="H301">
            <v>0.004239176058358867</v>
          </cell>
          <cell r="I301">
            <v>0.02023918663996625</v>
          </cell>
          <cell r="J301">
            <v>0.031652352199350475</v>
          </cell>
          <cell r="K301">
            <v>0.007966421363623912</v>
          </cell>
          <cell r="L301">
            <v>0.015325083145792099</v>
          </cell>
          <cell r="M301">
            <v>0.015063874463007405</v>
          </cell>
          <cell r="N301">
            <v>0.026853529475828402</v>
          </cell>
          <cell r="O301">
            <v>0.05056725725733398</v>
          </cell>
          <cell r="P301">
            <v>-0.02942076776156205</v>
          </cell>
          <cell r="Q301">
            <v>-0.013433235805834068</v>
          </cell>
          <cell r="R301">
            <v>0.02641736362526443</v>
          </cell>
          <cell r="S301">
            <v>0.01567365531546042</v>
          </cell>
          <cell r="T301">
            <v>0.01996447981123918</v>
          </cell>
          <cell r="U301">
            <v>0.010718478808461815</v>
          </cell>
          <cell r="V301">
            <v>-0.02591383715640877</v>
          </cell>
          <cell r="W301">
            <v>0.009081383004016664</v>
          </cell>
          <cell r="X301">
            <v>0.02513416545809416</v>
          </cell>
          <cell r="Y301">
            <v>0.04067912055033676</v>
          </cell>
          <cell r="Z301">
            <v>0.005308932379145485</v>
          </cell>
          <cell r="AA301">
            <v>0.024463759020609283</v>
          </cell>
          <cell r="AB301">
            <v>0.03673817324013957</v>
          </cell>
          <cell r="AC301">
            <v>0.025322601692410754</v>
          </cell>
          <cell r="AD301">
            <v>0.01994024031053407</v>
          </cell>
          <cell r="AE301">
            <v>-0.00650264072479185</v>
          </cell>
          <cell r="AF301">
            <v>-0.010237969439117964</v>
          </cell>
          <cell r="AG301">
            <v>-0.0013254287541759925</v>
          </cell>
          <cell r="AH301">
            <v>0.00803513562236855</v>
          </cell>
          <cell r="AI301">
            <v>0.02652832222175128</v>
          </cell>
          <cell r="AJ301">
            <v>0.026330071064853636</v>
          </cell>
          <cell r="AK301">
            <v>0.01160937129018315</v>
          </cell>
          <cell r="AL301">
            <v>0.01068389557709583</v>
          </cell>
          <cell r="AM301">
            <v>0.015443864749927708</v>
          </cell>
          <cell r="AN301">
            <v>0.00518326913150786</v>
          </cell>
          <cell r="AO301">
            <v>0.0023900340543089567</v>
          </cell>
          <cell r="AP301">
            <v>0.015868181334989778</v>
          </cell>
          <cell r="AQ301">
            <v>0.012891252285580681</v>
          </cell>
        </row>
        <row r="306">
          <cell r="B306">
            <v>0.012689363539250903</v>
          </cell>
          <cell r="C306">
            <v>0.01277144770293591</v>
          </cell>
          <cell r="D306">
            <v>0.013342053629823415</v>
          </cell>
          <cell r="E306">
            <v>0.013724226123165047</v>
          </cell>
          <cell r="F306">
            <v>0.014330680758146638</v>
          </cell>
          <cell r="G306">
            <v>0.015072335476034853</v>
          </cell>
          <cell r="H306">
            <v>0.015891839641839642</v>
          </cell>
          <cell r="I306">
            <v>0.01611276621442087</v>
          </cell>
          <cell r="J306">
            <v>0.016719480234771256</v>
          </cell>
          <cell r="K306">
            <v>0.017065577248528446</v>
          </cell>
          <cell r="L306">
            <v>0.01690205411310302</v>
          </cell>
          <cell r="M306">
            <v>0.017261787239780217</v>
          </cell>
          <cell r="N306">
            <v>0.018024164348058085</v>
          </cell>
          <cell r="O306">
            <v>0.018901509610257234</v>
          </cell>
          <cell r="P306">
            <v>0.018623920992826882</v>
          </cell>
          <cell r="Q306">
            <v>0.018378686224666974</v>
          </cell>
          <cell r="R306">
            <v>0.01922856422134061</v>
          </cell>
          <cell r="S306">
            <v>0.019929258668991413</v>
          </cell>
          <cell r="T306">
            <v>0.02081676662847901</v>
          </cell>
          <cell r="U306">
            <v>0.021248044931039385</v>
          </cell>
          <cell r="V306">
            <v>0.020948420470214203</v>
          </cell>
          <cell r="W306">
            <v>0.021253576615673623</v>
          </cell>
          <cell r="X306">
            <v>0.020616052509173602</v>
          </cell>
          <cell r="Y306">
            <v>0.021314344001673022</v>
          </cell>
          <cell r="Z306">
            <v>0.022669115033763773</v>
          </cell>
          <cell r="AA306">
            <v>0.023326176477988476</v>
          </cell>
          <cell r="AB306">
            <v>0.0238951843125522</v>
          </cell>
          <cell r="AC306">
            <v>0.0244794154956261</v>
          </cell>
          <cell r="AD306">
            <v>0.025267630121499792</v>
          </cell>
          <cell r="AE306">
            <v>0.025907043688496088</v>
          </cell>
          <cell r="AF306">
            <v>0.02608808735909984</v>
          </cell>
          <cell r="AG306">
            <v>0.025677339170291677</v>
          </cell>
          <cell r="AH306">
            <v>0.026177825979710814</v>
          </cell>
          <cell r="AI306">
            <v>0.026595381992871533</v>
          </cell>
          <cell r="AJ306">
            <v>0.027407722819373797</v>
          </cell>
          <cell r="AK306">
            <v>0.02788142935311284</v>
          </cell>
          <cell r="AL306">
            <v>0.028626999100004897</v>
          </cell>
          <cell r="AM306">
            <v>0.029715283816606194</v>
          </cell>
          <cell r="AN306">
            <v>0.03074190239769298</v>
          </cell>
          <cell r="AO306">
            <v>0.03175636088951121</v>
          </cell>
          <cell r="AP306">
            <v>0.03261716323562727</v>
          </cell>
          <cell r="AQ306">
            <v>0.03331871827112269</v>
          </cell>
        </row>
        <row r="307">
          <cell r="B307">
            <v>0.03223203239230683</v>
          </cell>
          <cell r="C307">
            <v>0.03310905904680228</v>
          </cell>
          <cell r="D307">
            <v>0.03440580197537406</v>
          </cell>
          <cell r="E307">
            <v>0.03559914172600615</v>
          </cell>
          <cell r="F307">
            <v>0.03701404255481638</v>
          </cell>
          <cell r="G307">
            <v>0.03815163658089026</v>
          </cell>
          <cell r="H307">
            <v>0.03893088117223766</v>
          </cell>
          <cell r="I307">
            <v>0.03892886260129616</v>
          </cell>
          <cell r="J307">
            <v>0.039848803575811984</v>
          </cell>
          <cell r="K307">
            <v>0.04005901886125554</v>
          </cell>
          <cell r="L307">
            <v>0.04044597613196298</v>
          </cell>
          <cell r="M307">
            <v>0.04201202378763244</v>
          </cell>
          <cell r="N307">
            <v>0.04327343793401143</v>
          </cell>
          <cell r="O307">
            <v>0.04392196220211693</v>
          </cell>
          <cell r="P307">
            <v>0.04299548417559011</v>
          </cell>
          <cell r="Q307">
            <v>0.04377127548863457</v>
          </cell>
          <cell r="R307">
            <v>0.04497144788489409</v>
          </cell>
          <cell r="S307">
            <v>0.045498084379623646</v>
          </cell>
          <cell r="T307">
            <v>0.045714632091011044</v>
          </cell>
          <cell r="U307">
            <v>0.04566109677680087</v>
          </cell>
          <cell r="V307">
            <v>0.04547292632537165</v>
          </cell>
          <cell r="W307">
            <v>0.04615793810198889</v>
          </cell>
          <cell r="X307">
            <v>0.04596906692544808</v>
          </cell>
          <cell r="Y307">
            <v>0.047533436673454936</v>
          </cell>
          <cell r="Z307">
            <v>0.048649633753265</v>
          </cell>
          <cell r="AA307">
            <v>0.04932669860156459</v>
          </cell>
          <cell r="AB307">
            <v>0.0501404023876569</v>
          </cell>
          <cell r="AC307">
            <v>0.05035767739795841</v>
          </cell>
          <cell r="AD307">
            <v>0.05095728088746399</v>
          </cell>
          <cell r="AE307">
            <v>0.05144490538358263</v>
          </cell>
          <cell r="AF307">
            <v>0.05177686663280373</v>
          </cell>
          <cell r="AG307">
            <v>0.05211221421687793</v>
          </cell>
          <cell r="AH307">
            <v>0.053776759896350106</v>
          </cell>
          <cell r="AI307">
            <v>0.05410114140414581</v>
          </cell>
          <cell r="AJ307">
            <v>0.05489452889126348</v>
          </cell>
          <cell r="AK307">
            <v>0.054994447450895406</v>
          </cell>
          <cell r="AL307">
            <v>0.0559420804868587</v>
          </cell>
          <cell r="AM307">
            <v>0.05697543756972052</v>
          </cell>
          <cell r="AN307">
            <v>0.05817252374398079</v>
          </cell>
          <cell r="AO307">
            <v>0.05968235401967668</v>
          </cell>
        </row>
        <row r="308">
          <cell r="B308">
            <v>1</v>
          </cell>
          <cell r="C308">
            <v>0.9954166071479791</v>
          </cell>
          <cell r="D308">
            <v>0.995371551498631</v>
          </cell>
          <cell r="E308">
            <v>0.9937860471919369</v>
          </cell>
          <cell r="F308">
            <v>0.9907110967966367</v>
          </cell>
          <cell r="G308">
            <v>0.9938257454442966</v>
          </cell>
          <cell r="H308">
            <v>0.9930085167063954</v>
          </cell>
          <cell r="I308">
            <v>0.9951897659985729</v>
          </cell>
          <cell r="J308">
            <v>0.9938372219940457</v>
          </cell>
          <cell r="K308">
            <v>0.9916344586134515</v>
          </cell>
          <cell r="L308">
            <v>0.9864460837572605</v>
          </cell>
          <cell r="M308">
            <v>0.9839496357941148</v>
          </cell>
          <cell r="N308">
            <v>0.9840997656591055</v>
          </cell>
          <cell r="O308">
            <v>0.9854288628735708</v>
          </cell>
          <cell r="P308">
            <v>0.9841903937832002</v>
          </cell>
          <cell r="Q308">
            <v>0.979559907103413</v>
          </cell>
          <cell r="R308">
            <v>0.9821307773812888</v>
          </cell>
          <cell r="S308">
            <v>0.982362839880677</v>
          </cell>
          <cell r="T308">
            <v>0.9847086350914634</v>
          </cell>
          <cell r="U308">
            <v>0.9837042163499821</v>
          </cell>
          <cell r="V308">
            <v>0.9798953601954347</v>
          </cell>
          <cell r="W308">
            <v>0.9799964093903815</v>
          </cell>
          <cell r="X308">
            <v>0.9754741799197204</v>
          </cell>
          <cell r="Y308">
            <v>0.9745384377529914</v>
          </cell>
          <cell r="Z308">
            <v>0.978032090205966</v>
          </cell>
          <cell r="AA308">
            <v>0.9788511294866606</v>
          </cell>
          <cell r="AB308">
            <v>0.9787913080705347</v>
          </cell>
          <cell r="AC308">
            <v>0.9797107185075437</v>
          </cell>
          <cell r="AD308">
            <v>0.9803826946881342</v>
          </cell>
          <cell r="AE308">
            <v>0.9826712571058476</v>
          </cell>
          <cell r="AF308">
            <v>0.9811297139423764</v>
          </cell>
          <cell r="AG308">
            <v>0.9795814552760517</v>
          </cell>
          <cell r="AH308">
            <v>0.9771357575583871</v>
          </cell>
          <cell r="AI308">
            <v>0.9777935239622133</v>
          </cell>
          <cell r="AJ308">
            <v>0.9800768495660799</v>
          </cell>
          <cell r="AK308">
            <v>0.9834200177057538</v>
          </cell>
          <cell r="AL308">
            <v>0.9845986468047081</v>
          </cell>
          <cell r="AM308">
            <v>0.9857125587700734</v>
          </cell>
          <cell r="AN308">
            <v>0.9865111233551933</v>
          </cell>
          <cell r="AO308">
            <v>0.9865150517389026</v>
          </cell>
        </row>
        <row r="309">
          <cell r="B309">
            <v>1.021513715352578</v>
          </cell>
          <cell r="C309">
            <v>1.0102611410729492</v>
          </cell>
          <cell r="D309">
            <v>1.0291730984379648</v>
          </cell>
          <cell r="E309">
            <v>1.022009689274975</v>
          </cell>
          <cell r="F309">
            <v>1.0259813109685187</v>
          </cell>
          <cell r="G309">
            <v>1.0374056464394124</v>
          </cell>
          <cell r="H309">
            <v>1.066411508512604</v>
          </cell>
          <cell r="I309">
            <v>1.0684965157019664</v>
          </cell>
          <cell r="J309">
            <v>1.0761522537053736</v>
          </cell>
          <cell r="K309">
            <v>1.0785056916007085</v>
          </cell>
          <cell r="L309">
            <v>1.049485931062812</v>
          </cell>
          <cell r="M309">
            <v>1.027635898225946</v>
          </cell>
          <cell r="N309">
            <v>1.0207158039869018</v>
          </cell>
          <cell r="O309">
            <v>1.0348097373335272</v>
          </cell>
          <cell r="P309">
            <v>1.023610657966286</v>
          </cell>
          <cell r="Q309">
            <v>0.9872034124233537</v>
          </cell>
          <cell r="R309">
            <v>0.9871461552860916</v>
          </cell>
          <cell r="S309">
            <v>0.991859243697479</v>
          </cell>
          <cell r="T309">
            <v>1.0066601466992664</v>
          </cell>
          <cell r="U309">
            <v>1.0143100770762474</v>
          </cell>
          <cell r="V309">
            <v>1.001131475593791</v>
          </cell>
          <cell r="W309">
            <v>0.994294653538235</v>
          </cell>
          <cell r="X309">
            <v>0.9686490508511488</v>
          </cell>
          <cell r="Y309">
            <v>0.966463769934828</v>
          </cell>
          <cell r="Z309">
            <v>0.9917212710491087</v>
          </cell>
          <cell r="AA309">
            <v>0.9977741594637196</v>
          </cell>
          <cell r="AB309">
            <v>0.994373440602882</v>
          </cell>
          <cell r="AC309">
            <v>1.005080715805281</v>
          </cell>
          <cell r="AD309">
            <v>1.0185585481922264</v>
          </cell>
          <cell r="AE309">
            <v>1.0232905465407283</v>
          </cell>
          <cell r="AF309">
            <v>1.01987444373808</v>
          </cell>
          <cell r="AG309">
            <v>1.0058094439079988</v>
          </cell>
          <cell r="AH309">
            <v>0.9932321142812537</v>
          </cell>
          <cell r="AI309">
            <v>1.0044195388509198</v>
          </cell>
          <cell r="AJ309">
            <v>1.0132996581613967</v>
          </cell>
          <cell r="AK309">
            <v>1.025456524368122</v>
          </cell>
          <cell r="AL309">
            <v>1.0304156961118078</v>
          </cell>
          <cell r="AM309">
            <v>1.0356867722693823</v>
          </cell>
          <cell r="AN309">
            <v>1.0470389982058936</v>
          </cell>
          <cell r="AO309">
            <v>1.0502091449808793</v>
          </cell>
          <cell r="AP309">
            <v>1.0493503734909901</v>
          </cell>
          <cell r="AQ309">
            <v>1.045767805969106</v>
          </cell>
        </row>
        <row r="310">
          <cell r="B310">
            <v>0.6452001482579689</v>
          </cell>
          <cell r="C310">
            <v>0.6461315555392529</v>
          </cell>
          <cell r="D310">
            <v>0.6351403617654731</v>
          </cell>
          <cell r="E310">
            <v>0.6356926671268518</v>
          </cell>
          <cell r="F310">
            <v>0.6366035500897104</v>
          </cell>
          <cell r="G310">
            <v>0.638536547713999</v>
          </cell>
          <cell r="H310">
            <v>0.6391611695038213</v>
          </cell>
          <cell r="I310">
            <v>0.641447313861107</v>
          </cell>
          <cell r="J310">
            <v>0.6419283041326627</v>
          </cell>
          <cell r="K310">
            <v>0.6472257630053633</v>
          </cell>
          <cell r="L310">
            <v>0.6516991055681531</v>
          </cell>
          <cell r="M310">
            <v>0.6522861670467283</v>
          </cell>
          <cell r="N310">
            <v>0.660211334380144</v>
          </cell>
          <cell r="O310">
            <v>0.6662668375253308</v>
          </cell>
          <cell r="P310">
            <v>0.6731874455483238</v>
          </cell>
          <cell r="Q310">
            <v>0.6750482305853898</v>
          </cell>
          <cell r="R310">
            <v>0.6801338227908984</v>
          </cell>
          <cell r="S310">
            <v>0.6839978169106522</v>
          </cell>
          <cell r="T310">
            <v>0.699729004708201</v>
          </cell>
          <cell r="U310">
            <v>0.7069651841823436</v>
          </cell>
          <cell r="V310">
            <v>0.7094852350907921</v>
          </cell>
          <cell r="W310">
            <v>0.7126322209179559</v>
          </cell>
          <cell r="X310">
            <v>0.7152852599467774</v>
          </cell>
          <cell r="Y310">
            <v>0.7174758967564334</v>
          </cell>
          <cell r="Z310">
            <v>0.7232654725201926</v>
          </cell>
          <cell r="AA310">
            <v>0.7283887532567485</v>
          </cell>
          <cell r="AB310">
            <v>0.7359703198486013</v>
          </cell>
          <cell r="AC310">
            <v>0.7430308891079166</v>
          </cell>
          <cell r="AD310">
            <v>0.7489719787254998</v>
          </cell>
          <cell r="AE310">
            <v>0.7579020790758575</v>
          </cell>
          <cell r="AF310">
            <v>0.7646268919715392</v>
          </cell>
          <cell r="AG310">
            <v>0.762130534443238</v>
          </cell>
          <cell r="AH310">
            <v>0.7662561384829797</v>
          </cell>
          <cell r="AI310">
            <v>0.7662821387266096</v>
          </cell>
          <cell r="AJ310">
            <v>0.7692072920212704</v>
          </cell>
          <cell r="AK310">
            <v>0.7685122795603987</v>
          </cell>
          <cell r="AL310">
            <v>0.7698461962893993</v>
          </cell>
          <cell r="AM310">
            <v>0.7772544010219153</v>
          </cell>
          <cell r="AN310">
            <v>0.7769049755370837</v>
          </cell>
          <cell r="AO310">
            <v>0.7775608232124028</v>
          </cell>
          <cell r="AP310">
            <v>0.7803728506387305</v>
          </cell>
          <cell r="AQ310">
            <v>0.7825687421029313</v>
          </cell>
        </row>
        <row r="311">
          <cell r="B311">
            <v>0.5973288463560837</v>
          </cell>
          <cell r="C311">
            <v>0.5936545611924373</v>
          </cell>
          <cell r="D311">
            <v>0.5960018870149781</v>
          </cell>
          <cell r="E311">
            <v>0.5971084642943956</v>
          </cell>
          <cell r="F311">
            <v>0.5983354960419826</v>
          </cell>
          <cell r="G311">
            <v>0.6000988147378065</v>
          </cell>
          <cell r="H311">
            <v>0.6031033781033781</v>
          </cell>
          <cell r="I311">
            <v>0.6068179073231612</v>
          </cell>
          <cell r="J311">
            <v>0.6111277191513955</v>
          </cell>
          <cell r="K311">
            <v>0.6154472387098684</v>
          </cell>
          <cell r="L311">
            <v>0.619394104909974</v>
          </cell>
          <cell r="M311">
            <v>0.6229624243358165</v>
          </cell>
          <cell r="N311">
            <v>0.6280681861493311</v>
          </cell>
          <cell r="O311">
            <v>0.6334039611342605</v>
          </cell>
          <cell r="P311">
            <v>0.6387021051745584</v>
          </cell>
          <cell r="Q311">
            <v>0.64321003088349</v>
          </cell>
          <cell r="R311">
            <v>0.6484325910977595</v>
          </cell>
          <cell r="S311">
            <v>0.657236002706151</v>
          </cell>
          <cell r="T311">
            <v>0.6565042568007727</v>
          </cell>
          <cell r="U311">
            <v>0.6596891440352624</v>
          </cell>
          <cell r="V311">
            <v>0.6618875315071621</v>
          </cell>
          <cell r="W311">
            <v>0.6631023716549403</v>
          </cell>
          <cell r="X311">
            <v>0.6635571175082261</v>
          </cell>
          <cell r="Y311">
            <v>0.6635610545139496</v>
          </cell>
          <cell r="Z311">
            <v>0.6642239409684025</v>
          </cell>
          <cell r="AA311">
            <v>0.6647362726761886</v>
          </cell>
          <cell r="AB311">
            <v>0.6653078524502287</v>
          </cell>
          <cell r="AC311">
            <v>0.6644000922554818</v>
          </cell>
          <cell r="AD311">
            <v>0.662996232975949</v>
          </cell>
          <cell r="AE311">
            <v>0.6607773851590106</v>
          </cell>
          <cell r="AF311">
            <v>0.6585424411090348</v>
          </cell>
          <cell r="AG311">
            <v>0.6561828350676646</v>
          </cell>
          <cell r="AH311">
            <v>0.6545748550352966</v>
          </cell>
          <cell r="AI311">
            <v>0.653203936153727</v>
          </cell>
          <cell r="AJ311">
            <v>0.6535855947092626</v>
          </cell>
          <cell r="AK311">
            <v>0.6541676799610895</v>
          </cell>
          <cell r="AL311">
            <v>0.655181373490437</v>
          </cell>
          <cell r="AM311">
            <v>0.6572798284806141</v>
          </cell>
          <cell r="AN311">
            <v>0.658536857283011</v>
          </cell>
          <cell r="AO311">
            <v>0.6604970797943881</v>
          </cell>
          <cell r="AP311">
            <v>0.6613026987920111</v>
          </cell>
          <cell r="AQ311">
            <v>0.6624645343170116</v>
          </cell>
        </row>
        <row r="315">
          <cell r="B315">
            <v>2292.6</v>
          </cell>
          <cell r="C315">
            <v>2346</v>
          </cell>
          <cell r="D315">
            <v>2488.8</v>
          </cell>
          <cell r="E315">
            <v>2597.2</v>
          </cell>
          <cell r="F315">
            <v>2749.9</v>
          </cell>
          <cell r="G315">
            <v>2928.6</v>
          </cell>
          <cell r="H315">
            <v>3123.7</v>
          </cell>
          <cell r="I315">
            <v>3201.8</v>
          </cell>
          <cell r="J315">
            <v>3355.7</v>
          </cell>
          <cell r="K315">
            <v>3458.8</v>
          </cell>
          <cell r="L315">
            <v>3465.8</v>
          </cell>
          <cell r="M315">
            <v>3584.6</v>
          </cell>
          <cell r="N315">
            <v>3783.2</v>
          </cell>
          <cell r="O315">
            <v>4005.4</v>
          </cell>
          <cell r="P315">
            <v>3982.8</v>
          </cell>
          <cell r="Q315">
            <v>3969.3</v>
          </cell>
          <cell r="R315">
            <v>4192.5</v>
          </cell>
          <cell r="S315">
            <v>4389.2</v>
          </cell>
          <cell r="T315">
            <v>4633.5</v>
          </cell>
          <cell r="U315">
            <v>4782</v>
          </cell>
          <cell r="V315">
            <v>4770.5</v>
          </cell>
          <cell r="W315">
            <v>4887.6</v>
          </cell>
          <cell r="X315">
            <v>4786.8</v>
          </cell>
          <cell r="Y315">
            <v>4994.1</v>
          </cell>
          <cell r="Z315">
            <v>5357.8</v>
          </cell>
          <cell r="AA315">
            <v>5562.5</v>
          </cell>
          <cell r="AB315">
            <v>5750.4</v>
          </cell>
          <cell r="AC315">
            <v>5943.7</v>
          </cell>
          <cell r="AD315">
            <v>6191.1</v>
          </cell>
          <cell r="AE315">
            <v>6407.9</v>
          </cell>
          <cell r="AF315">
            <v>6519.7</v>
          </cell>
          <cell r="AG315">
            <v>6487.2</v>
          </cell>
          <cell r="AH315">
            <v>6686</v>
          </cell>
          <cell r="AI315">
            <v>6864.8</v>
          </cell>
          <cell r="AJ315">
            <v>7144.7</v>
          </cell>
          <cell r="AK315">
            <v>7337.5</v>
          </cell>
          <cell r="AL315">
            <v>7602.1</v>
          </cell>
          <cell r="AM315">
            <v>7927.8</v>
          </cell>
          <cell r="AN315">
            <v>8272.4</v>
          </cell>
          <cell r="AO315">
            <v>8618.2</v>
          </cell>
          <cell r="AP315">
            <v>8926.6</v>
          </cell>
          <cell r="AQ315">
            <v>9195</v>
          </cell>
        </row>
        <row r="316">
          <cell r="C316">
            <v>0.02302520553251164</v>
          </cell>
          <cell r="D316">
            <v>0.05908891637000658</v>
          </cell>
          <cell r="E316">
            <v>0.04263327505090425</v>
          </cell>
          <cell r="F316">
            <v>0.05713060572874865</v>
          </cell>
          <cell r="G316">
            <v>0.06295994575807637</v>
          </cell>
          <cell r="H316">
            <v>0.06449370349734045</v>
          </cell>
          <cell r="I316">
            <v>0.02469495502549695</v>
          </cell>
          <cell r="J316">
            <v>0.04694724081389545</v>
          </cell>
          <cell r="K316">
            <v>0.03026131562838556</v>
          </cell>
          <cell r="L316">
            <v>0.002021778119869971</v>
          </cell>
          <cell r="M316">
            <v>0.03370340559135194</v>
          </cell>
          <cell r="N316">
            <v>0.053923320532168986</v>
          </cell>
          <cell r="O316">
            <v>0.05707323834165724</v>
          </cell>
          <cell r="P316">
            <v>-0.005658361157393913</v>
          </cell>
          <cell r="Q316">
            <v>-0.00339533279745429</v>
          </cell>
          <cell r="R316">
            <v>0.05470745798088878</v>
          </cell>
          <cell r="S316">
            <v>0.04584976341928007</v>
          </cell>
          <cell r="T316">
            <v>0.05416554391010206</v>
          </cell>
          <cell r="U316">
            <v>0.03154634699152392</v>
          </cell>
          <cell r="V316">
            <v>-0.0024077478263693987</v>
          </cell>
          <cell r="W316">
            <v>0.024250264250466568</v>
          </cell>
          <cell r="X316">
            <v>-0.02083925574300599</v>
          </cell>
          <cell r="Y316">
            <v>0.04239508596871365</v>
          </cell>
          <cell r="Z316">
            <v>0.07029622737884018</v>
          </cell>
          <cell r="AA316">
            <v>0.03749420442758043</v>
          </cell>
          <cell r="AB316">
            <v>0.03322177011474419</v>
          </cell>
          <cell r="AC316">
            <v>0.03306241747139118</v>
          </cell>
          <cell r="AD316">
            <v>0.04078094180755679</v>
          </cell>
          <cell r="AE316">
            <v>0.03441882726510667</v>
          </cell>
          <cell r="AF316">
            <v>0.017296758458868414</v>
          </cell>
          <cell r="AG316">
            <v>-0.004997357961815437</v>
          </cell>
          <cell r="AH316">
            <v>0.030184783349696386</v>
          </cell>
          <cell r="AI316">
            <v>0.026391117512867334</v>
          </cell>
          <cell r="AJ316">
            <v>0.039963917585781925</v>
          </cell>
          <cell r="AK316">
            <v>0.026627362057658723</v>
          </cell>
          <cell r="AL316">
            <v>0.035426339759367424</v>
          </cell>
          <cell r="AM316">
            <v>0.04195104475250707</v>
          </cell>
          <cell r="AN316">
            <v>0.042549102830294984</v>
          </cell>
          <cell r="AO316">
            <v>0.04095157366863732</v>
          </cell>
          <cell r="AP316">
            <v>0.03515933714211224</v>
          </cell>
          <cell r="AQ316">
            <v>0.029624274749150564</v>
          </cell>
        </row>
        <row r="317">
          <cell r="C317">
            <v>0.023292331850301107</v>
          </cell>
          <cell r="D317">
            <v>0.0608695652173914</v>
          </cell>
          <cell r="E317">
            <v>0.043555126968820135</v>
          </cell>
          <cell r="F317">
            <v>0.05879408593870328</v>
          </cell>
          <cell r="G317">
            <v>0.06498418124295413</v>
          </cell>
          <cell r="H317">
            <v>0.06661886225500235</v>
          </cell>
          <cell r="I317">
            <v>0.025002400998815677</v>
          </cell>
          <cell r="J317">
            <v>0.04806671247423311</v>
          </cell>
          <cell r="K317">
            <v>0.03072384301338027</v>
          </cell>
          <cell r="L317">
            <v>0.002023823291315008</v>
          </cell>
          <cell r="M317">
            <v>0.034277800219285615</v>
          </cell>
          <cell r="N317">
            <v>0.055403671260391585</v>
          </cell>
          <cell r="O317">
            <v>0.05873334743074654</v>
          </cell>
          <cell r="P317">
            <v>-0.005642382783242583</v>
          </cell>
          <cell r="Q317">
            <v>-0.0033895751732450075</v>
          </cell>
          <cell r="R317">
            <v>0.05623157735620876</v>
          </cell>
          <cell r="S317">
            <v>0.046917113893858</v>
          </cell>
          <cell r="T317">
            <v>0.05565934566663633</v>
          </cell>
          <cell r="U317">
            <v>0.03204920686306245</v>
          </cell>
          <cell r="V317">
            <v>-0.002404851526557894</v>
          </cell>
          <cell r="W317">
            <v>0.024546693218740145</v>
          </cell>
          <cell r="X317">
            <v>-0.02062361895408793</v>
          </cell>
          <cell r="Y317">
            <v>0.043306593131110516</v>
          </cell>
          <cell r="Z317">
            <v>0.07282593460283127</v>
          </cell>
          <cell r="AA317">
            <v>0.038205980066445155</v>
          </cell>
          <cell r="AB317">
            <v>0.033779775280898816</v>
          </cell>
          <cell r="AC317">
            <v>0.03361505286588762</v>
          </cell>
          <cell r="AD317">
            <v>0.04162390430203411</v>
          </cell>
          <cell r="AE317">
            <v>0.035018009723635446</v>
          </cell>
          <cell r="AF317">
            <v>0.01744721359571777</v>
          </cell>
          <cell r="AG317">
            <v>-0.004984891942880765</v>
          </cell>
          <cell r="AH317">
            <v>0.03064496238747072</v>
          </cell>
          <cell r="AI317">
            <v>0.026742446903978534</v>
          </cell>
          <cell r="AJ317">
            <v>0.04077321990443994</v>
          </cell>
          <cell r="AK317">
            <v>0.026985037860232097</v>
          </cell>
          <cell r="AL317">
            <v>0.03606132879046009</v>
          </cell>
          <cell r="AM317">
            <v>0.042843424843135525</v>
          </cell>
          <cell r="AN317">
            <v>0.04346729231312585</v>
          </cell>
          <cell r="AO317">
            <v>0.04180165369179445</v>
          </cell>
          <cell r="AP317">
            <v>0.03578473463136156</v>
          </cell>
          <cell r="AQ317">
            <v>0.030067438890506892</v>
          </cell>
        </row>
        <row r="318">
          <cell r="B318">
            <v>71128</v>
          </cell>
          <cell r="C318">
            <v>71183</v>
          </cell>
          <cell r="D318">
            <v>72673</v>
          </cell>
          <cell r="E318">
            <v>73413</v>
          </cell>
          <cell r="F318">
            <v>74990</v>
          </cell>
          <cell r="G318">
            <v>77239</v>
          </cell>
          <cell r="H318">
            <v>80802</v>
          </cell>
          <cell r="I318">
            <v>82645</v>
          </cell>
          <cell r="J318">
            <v>84733</v>
          </cell>
          <cell r="K318">
            <v>87071</v>
          </cell>
          <cell r="L318">
            <v>86867</v>
          </cell>
          <cell r="M318">
            <v>86715</v>
          </cell>
          <cell r="N318">
            <v>88838</v>
          </cell>
          <cell r="O318">
            <v>92542</v>
          </cell>
          <cell r="P318">
            <v>94121</v>
          </cell>
          <cell r="Q318">
            <v>92575</v>
          </cell>
          <cell r="R318">
            <v>94922</v>
          </cell>
          <cell r="S318">
            <v>98202</v>
          </cell>
          <cell r="T318">
            <v>102931</v>
          </cell>
          <cell r="U318">
            <v>106463</v>
          </cell>
          <cell r="V318">
            <v>107061</v>
          </cell>
          <cell r="W318">
            <v>108050</v>
          </cell>
          <cell r="X318">
            <v>106749</v>
          </cell>
          <cell r="Y318">
            <v>107810</v>
          </cell>
          <cell r="Z318">
            <v>112604</v>
          </cell>
          <cell r="AA318">
            <v>115205</v>
          </cell>
          <cell r="AB318">
            <v>117171</v>
          </cell>
          <cell r="AC318">
            <v>120474</v>
          </cell>
          <cell r="AD318">
            <v>123927</v>
          </cell>
          <cell r="AE318">
            <v>126755</v>
          </cell>
          <cell r="AF318">
            <v>128341</v>
          </cell>
          <cell r="AG318">
            <v>127080</v>
          </cell>
          <cell r="AH318">
            <v>127238</v>
          </cell>
          <cell r="AI318">
            <v>129770</v>
          </cell>
          <cell r="AJ318">
            <v>132799</v>
          </cell>
          <cell r="AK318">
            <v>135672</v>
          </cell>
          <cell r="AL318">
            <v>138018</v>
          </cell>
          <cell r="AM318">
            <v>141161</v>
          </cell>
          <cell r="AN318">
            <v>144149</v>
          </cell>
          <cell r="AO318">
            <v>146375</v>
          </cell>
          <cell r="AP318">
            <v>148205</v>
          </cell>
          <cell r="AQ318">
            <v>149618</v>
          </cell>
        </row>
        <row r="319">
          <cell r="C319">
            <v>0.0007729550454757925</v>
          </cell>
          <cell r="D319">
            <v>0.020715900422108156</v>
          </cell>
          <cell r="E319">
            <v>0.010131105368240896</v>
          </cell>
          <cell r="F319">
            <v>0.021253739658635206</v>
          </cell>
          <cell r="G319">
            <v>0.029549739503445204</v>
          </cell>
          <cell r="H319">
            <v>0.0450972068792165</v>
          </cell>
          <cell r="I319">
            <v>0.022552608673356872</v>
          </cell>
          <cell r="J319">
            <v>0.024950809799882658</v>
          </cell>
          <cell r="K319">
            <v>0.027218741617432055</v>
          </cell>
          <cell r="L319">
            <v>-0.0023456644728167652</v>
          </cell>
          <cell r="M319">
            <v>-0.001751334111265371</v>
          </cell>
          <cell r="N319">
            <v>0.024187607188460185</v>
          </cell>
          <cell r="O319">
            <v>0.040848109130075014</v>
          </cell>
          <cell r="P319">
            <v>0.01691859301601698</v>
          </cell>
          <cell r="Q319">
            <v>-0.01656206173742486</v>
          </cell>
          <cell r="R319">
            <v>0.02503637492096192</v>
          </cell>
          <cell r="S319">
            <v>0.033971080031163586</v>
          </cell>
          <cell r="T319">
            <v>0.04703227907999516</v>
          </cell>
          <cell r="U319">
            <v>0.03373864611374795</v>
          </cell>
          <cell r="V319">
            <v>0.005601258532764716</v>
          </cell>
          <cell r="W319">
            <v>0.009195317474585197</v>
          </cell>
          <cell r="X319">
            <v>-0.01211379856953693</v>
          </cell>
          <cell r="Y319">
            <v>0.009890134167668494</v>
          </cell>
          <cell r="Z319">
            <v>0.04350682050228755</v>
          </cell>
          <cell r="AA319">
            <v>0.022835911044381204</v>
          </cell>
          <cell r="AB319">
            <v>0.0169212561537841</v>
          </cell>
          <cell r="AC319">
            <v>0.02779955576319045</v>
          </cell>
          <cell r="AD319">
            <v>0.02825872055536394</v>
          </cell>
          <cell r="AE319">
            <v>0.022563406854972927</v>
          </cell>
          <cell r="AF319">
            <v>0.012434694670029852</v>
          </cell>
          <cell r="AG319">
            <v>-0.00987397469372111</v>
          </cell>
          <cell r="AH319">
            <v>0.001242539028523858</v>
          </cell>
          <cell r="AI319">
            <v>0.019704304319299912</v>
          </cell>
          <cell r="AJ319">
            <v>0.02307305414436082</v>
          </cell>
          <cell r="AK319">
            <v>0.021403501147599414</v>
          </cell>
          <cell r="AL319">
            <v>0.017143903392837327</v>
          </cell>
          <cell r="AM319">
            <v>0.02251697150785864</v>
          </cell>
          <cell r="AN319">
            <v>0.02094640390037757</v>
          </cell>
          <cell r="AO319">
            <v>0.015324335075708425</v>
          </cell>
          <cell r="AP319">
            <v>0.012424628566617942</v>
          </cell>
          <cell r="AQ319">
            <v>0.009488928673518712</v>
          </cell>
        </row>
        <row r="320">
          <cell r="C320">
            <v>0.000773253852210054</v>
          </cell>
          <cell r="D320">
            <v>0.02093196409255027</v>
          </cell>
          <cell r="E320">
            <v>0.01018259876432781</v>
          </cell>
          <cell r="F320">
            <v>0.02148120905016815</v>
          </cell>
          <cell r="G320">
            <v>0.029990665422056306</v>
          </cell>
          <cell r="H320">
            <v>0.04612954595476371</v>
          </cell>
          <cell r="I320">
            <v>0.022808841365312693</v>
          </cell>
          <cell r="J320">
            <v>0.025264686308911655</v>
          </cell>
          <cell r="K320">
            <v>0.027592555438849198</v>
          </cell>
          <cell r="L320">
            <v>-0.0023429155516762057</v>
          </cell>
          <cell r="M320">
            <v>-0.001749801420562469</v>
          </cell>
          <cell r="N320">
            <v>0.024482500144150432</v>
          </cell>
          <cell r="O320">
            <v>0.041693869740426326</v>
          </cell>
          <cell r="P320">
            <v>0.017062522962546733</v>
          </cell>
          <cell r="Q320">
            <v>-0.01642566483569019</v>
          </cell>
          <cell r="R320">
            <v>0.0253524169592223</v>
          </cell>
          <cell r="S320">
            <v>0.03455468700617348</v>
          </cell>
          <cell r="T320">
            <v>0.048155842039876884</v>
          </cell>
          <cell r="U320">
            <v>0.0343142493515074</v>
          </cell>
          <cell r="V320">
            <v>0.005616974911471617</v>
          </cell>
          <cell r="W320">
            <v>0.009237724288022608</v>
          </cell>
          <cell r="X320">
            <v>-0.01204072188801486</v>
          </cell>
          <cell r="Y320">
            <v>0.009939203177547373</v>
          </cell>
          <cell r="Z320">
            <v>0.04446711807810044</v>
          </cell>
          <cell r="AA320">
            <v>0.02309864658449068</v>
          </cell>
          <cell r="AB320">
            <v>0.01706523154376982</v>
          </cell>
          <cell r="AC320">
            <v>0.02818956909132808</v>
          </cell>
          <cell r="AD320">
            <v>0.02866178594551516</v>
          </cell>
          <cell r="AE320">
            <v>0.022819885900570602</v>
          </cell>
          <cell r="AF320">
            <v>0.012512326929904116</v>
          </cell>
          <cell r="AG320">
            <v>-0.009825387054799295</v>
          </cell>
          <cell r="AH320">
            <v>0.0012433112999685747</v>
          </cell>
          <cell r="AI320">
            <v>0.019899715493798986</v>
          </cell>
          <cell r="AJ320">
            <v>0.023341296139323342</v>
          </cell>
          <cell r="AK320">
            <v>0.021634199052703806</v>
          </cell>
          <cell r="AL320">
            <v>0.017291703520254664</v>
          </cell>
          <cell r="AM320">
            <v>0.02277239200683967</v>
          </cell>
          <cell r="AN320">
            <v>0.021167319585437827</v>
          </cell>
          <cell r="AO320">
            <v>0.01544235478567324</v>
          </cell>
          <cell r="AP320">
            <v>0.012502134927412367</v>
          </cell>
          <cell r="AQ320">
            <v>0.009534091292466407</v>
          </cell>
        </row>
        <row r="321">
          <cell r="B321">
            <v>0.6484698233154247</v>
          </cell>
          <cell r="C321">
            <v>0.6441124706662442</v>
          </cell>
          <cell r="D321">
            <v>0.6386341782162205</v>
          </cell>
          <cell r="E321">
            <v>0.63521009981073</v>
          </cell>
          <cell r="F321">
            <v>0.6321003671257356</v>
          </cell>
          <cell r="G321">
            <v>0.6245643927783567</v>
          </cell>
          <cell r="H321">
            <v>0.6254704490975588</v>
          </cell>
          <cell r="I321">
            <v>0.6333260391996508</v>
          </cell>
          <cell r="J321">
            <v>0.6370892096110946</v>
          </cell>
          <cell r="K321">
            <v>0.6480651256914316</v>
          </cell>
          <cell r="L321">
            <v>0.6553985614541368</v>
          </cell>
          <cell r="M321">
            <v>0.6444613790379038</v>
          </cell>
          <cell r="N321">
            <v>0.644601001031715</v>
          </cell>
          <cell r="O321">
            <v>0.643368134663168</v>
          </cell>
          <cell r="P321">
            <v>0.6518754625783325</v>
          </cell>
          <cell r="Q321">
            <v>0.6383966803459095</v>
          </cell>
          <cell r="R321">
            <v>0.6371460721819441</v>
          </cell>
          <cell r="S321">
            <v>0.6371618072031159</v>
          </cell>
          <cell r="T321">
            <v>0.6376180961198659</v>
          </cell>
          <cell r="U321">
            <v>0.6405499964601501</v>
          </cell>
          <cell r="V321">
            <v>0.6484645737139204</v>
          </cell>
          <cell r="W321">
            <v>0.6400035093263421</v>
          </cell>
          <cell r="X321">
            <v>0.6510365467308732</v>
          </cell>
          <cell r="Y321">
            <v>0.6378900138585942</v>
          </cell>
          <cell r="Z321">
            <v>0.6318260639396646</v>
          </cell>
          <cell r="AA321">
            <v>0.6321484785844228</v>
          </cell>
          <cell r="AB321">
            <v>0.6333857334054113</v>
          </cell>
          <cell r="AC321">
            <v>0.6376531108362884</v>
          </cell>
          <cell r="AD321">
            <v>0.6388828859248169</v>
          </cell>
          <cell r="AE321">
            <v>0.629175047515117</v>
          </cell>
          <cell r="AF321">
            <v>0.6327344177060011</v>
          </cell>
          <cell r="AG321">
            <v>0.634407651853391</v>
          </cell>
          <cell r="AH321">
            <v>0.632013903281892</v>
          </cell>
          <cell r="AI321">
            <v>0.6305551102504227</v>
          </cell>
          <cell r="AJ321">
            <v>0.623996400727313</v>
          </cell>
          <cell r="AK321">
            <v>0.6208564830612878</v>
          </cell>
          <cell r="AL321">
            <v>0.6139757773845373</v>
          </cell>
          <cell r="AM321">
            <v>0.6133870468233632</v>
          </cell>
          <cell r="AN321">
            <v>0.6201307630050847</v>
          </cell>
          <cell r="AO321">
            <v>0.6223424917391754</v>
          </cell>
          <cell r="AP321">
            <v>0.6215601455490805</v>
          </cell>
          <cell r="AQ321">
            <v>0.6261219210922827</v>
          </cell>
        </row>
        <row r="322">
          <cell r="B322">
            <v>6877.9</v>
          </cell>
          <cell r="C322">
            <v>7056.1</v>
          </cell>
          <cell r="D322">
            <v>7258.3</v>
          </cell>
          <cell r="E322">
            <v>7484.6</v>
          </cell>
          <cell r="F322">
            <v>7742.3</v>
          </cell>
          <cell r="G322">
            <v>8033.8</v>
          </cell>
          <cell r="H322">
            <v>8340</v>
          </cell>
          <cell r="I322">
            <v>8624.9</v>
          </cell>
          <cell r="J322">
            <v>8927.6</v>
          </cell>
          <cell r="K322">
            <v>9238.1</v>
          </cell>
          <cell r="L322">
            <v>9516.6</v>
          </cell>
          <cell r="M322">
            <v>9816.4</v>
          </cell>
          <cell r="N322">
            <v>10156.1</v>
          </cell>
          <cell r="O322">
            <v>10535.5</v>
          </cell>
          <cell r="P322">
            <v>10858.6</v>
          </cell>
          <cell r="Q322">
            <v>11104.7</v>
          </cell>
          <cell r="R322">
            <v>11384.8</v>
          </cell>
          <cell r="S322">
            <v>11727.4</v>
          </cell>
          <cell r="T322">
            <v>12133.3</v>
          </cell>
          <cell r="U322">
            <v>12556.1</v>
          </cell>
          <cell r="V322">
            <v>12909.4</v>
          </cell>
          <cell r="W322">
            <v>13247.5</v>
          </cell>
          <cell r="X322">
            <v>13506.6</v>
          </cell>
          <cell r="Y322">
            <v>13796.4</v>
          </cell>
          <cell r="Z322">
            <v>14190.8</v>
          </cell>
          <cell r="AA322">
            <v>14606.6</v>
          </cell>
          <cell r="AB322">
            <v>15015.1</v>
          </cell>
          <cell r="AC322">
            <v>15401.3</v>
          </cell>
          <cell r="AD322">
            <v>15796.7</v>
          </cell>
          <cell r="AE322">
            <v>16189.9</v>
          </cell>
          <cell r="AF322">
            <v>16560.9</v>
          </cell>
          <cell r="AG322">
            <v>16850.7</v>
          </cell>
          <cell r="AH322">
            <v>17160.2</v>
          </cell>
          <cell r="AI322">
            <v>17530.5</v>
          </cell>
          <cell r="AJ322">
            <v>17942.7</v>
          </cell>
          <cell r="AK322">
            <v>18403.3</v>
          </cell>
          <cell r="AL322">
            <v>18932.1</v>
          </cell>
          <cell r="AM322">
            <v>19525.2</v>
          </cell>
          <cell r="AN322">
            <v>20219.9</v>
          </cell>
          <cell r="AO322">
            <v>20987.3</v>
          </cell>
          <cell r="AP322">
            <v>21808.7</v>
          </cell>
          <cell r="AQ322">
            <v>22655.5</v>
          </cell>
        </row>
        <row r="323">
          <cell r="C323">
            <v>0.02557911814549051</v>
          </cell>
          <cell r="D323">
            <v>0.02825315069774422</v>
          </cell>
          <cell r="E323">
            <v>0.030701934592442963</v>
          </cell>
          <cell r="F323">
            <v>0.033851224851941336</v>
          </cell>
          <cell r="G323">
            <v>0.036958840345780244</v>
          </cell>
          <cell r="H323">
            <v>0.037405574943082116</v>
          </cell>
          <cell r="I323">
            <v>0.03359015227665624</v>
          </cell>
          <cell r="J323">
            <v>0.034494233120581655</v>
          </cell>
          <cell r="K323">
            <v>0.03418863503579656</v>
          </cell>
          <cell r="L323">
            <v>0.029701405351742313</v>
          </cell>
          <cell r="M323">
            <v>0.03101681421917877</v>
          </cell>
          <cell r="N323">
            <v>0.034020053815564694</v>
          </cell>
          <cell r="O323">
            <v>0.03667599678454962</v>
          </cell>
          <cell r="P323">
            <v>0.030206885777181468</v>
          </cell>
          <cell r="Q323">
            <v>0.022411049371404302</v>
          </cell>
          <cell r="R323">
            <v>0.02491069026400207</v>
          </cell>
          <cell r="S323">
            <v>0.029648851830276508</v>
          </cell>
          <cell r="T323">
            <v>0.034025754500474674</v>
          </cell>
          <cell r="U323">
            <v>0.03425286454977486</v>
          </cell>
          <cell r="V323">
            <v>0.027749124910377905</v>
          </cell>
          <cell r="W323">
            <v>0.025853127206563055</v>
          </cell>
          <cell r="X323">
            <v>0.019369599481255658</v>
          </cell>
          <cell r="Y323">
            <v>0.02122923369952195</v>
          </cell>
          <cell r="Z323">
            <v>0.028186178748025297</v>
          </cell>
          <cell r="AA323">
            <v>0.028879614049242174</v>
          </cell>
          <cell r="AB323">
            <v>0.027582880056950695</v>
          </cell>
          <cell r="AC323">
            <v>0.025395560021428124</v>
          </cell>
          <cell r="AD323">
            <v>0.025349136017777406</v>
          </cell>
          <cell r="AE323">
            <v>0.024586533559232113</v>
          </cell>
          <cell r="AF323">
            <v>0.02265690428819742</v>
          </cell>
          <cell r="AG323">
            <v>0.017347703655778354</v>
          </cell>
          <cell r="AH323">
            <v>0.01820055004136274</v>
          </cell>
          <cell r="AI323">
            <v>0.021349472055632097</v>
          </cell>
          <cell r="AJ323">
            <v>0.02324112591946605</v>
          </cell>
          <cell r="AK323">
            <v>0.025346649381477668</v>
          </cell>
          <cell r="AL323">
            <v>0.02832889773204026</v>
          </cell>
          <cell r="AM323">
            <v>0.030847044858968047</v>
          </cell>
          <cell r="AN323">
            <v>0.0349613290305419</v>
          </cell>
          <cell r="AO323">
            <v>0.03725022489474047</v>
          </cell>
          <cell r="AP323">
            <v>0.03839147987516402</v>
          </cell>
          <cell r="AQ323">
            <v>0.038093675307158174</v>
          </cell>
        </row>
        <row r="324">
          <cell r="C324">
            <v>0.02590907108274343</v>
          </cell>
          <cell r="D324">
            <v>0.028656056461784818</v>
          </cell>
          <cell r="E324">
            <v>0.031178099554992178</v>
          </cell>
          <cell r="F324">
            <v>0.03443069769927587</v>
          </cell>
          <cell r="G324">
            <v>0.03765031063120783</v>
          </cell>
          <cell r="H324">
            <v>0.03811396848315862</v>
          </cell>
          <cell r="I324">
            <v>0.03416067146282975</v>
          </cell>
          <cell r="J324">
            <v>0.035096059084743114</v>
          </cell>
          <cell r="K324">
            <v>0.034779784040503525</v>
          </cell>
          <cell r="L324">
            <v>0.03014689167685991</v>
          </cell>
          <cell r="M324">
            <v>0.03150284765567535</v>
          </cell>
          <cell r="N324">
            <v>0.034605354305040636</v>
          </cell>
          <cell r="O324">
            <v>0.03735685942438538</v>
          </cell>
          <cell r="P324">
            <v>0.030667742394760555</v>
          </cell>
          <cell r="Q324">
            <v>0.02266406350726613</v>
          </cell>
          <cell r="R324">
            <v>0.02522355399065246</v>
          </cell>
          <cell r="S324">
            <v>0.030092755252617565</v>
          </cell>
          <cell r="T324">
            <v>0.03461125228098294</v>
          </cell>
          <cell r="U324">
            <v>0.034846249577608734</v>
          </cell>
          <cell r="V324">
            <v>0.028137717921966177</v>
          </cell>
          <cell r="W324">
            <v>0.026190217980696318</v>
          </cell>
          <cell r="X324">
            <v>0.019558407246650367</v>
          </cell>
          <cell r="Y324">
            <v>0.021456176980142905</v>
          </cell>
          <cell r="Z324">
            <v>0.028587167666927593</v>
          </cell>
          <cell r="AA324">
            <v>0.029300673675902722</v>
          </cell>
          <cell r="AB324">
            <v>0.027966809524461622</v>
          </cell>
          <cell r="AC324">
            <v>0.025720774420416648</v>
          </cell>
          <cell r="AD324">
            <v>0.025673157460733842</v>
          </cell>
          <cell r="AE324">
            <v>0.024891274759918147</v>
          </cell>
          <cell r="AF324">
            <v>0.022915521405320716</v>
          </cell>
          <cell r="AG324">
            <v>0.0174990489647302</v>
          </cell>
          <cell r="AH324">
            <v>0.01836718949361149</v>
          </cell>
          <cell r="AI324">
            <v>0.021579002575727424</v>
          </cell>
          <cell r="AJ324">
            <v>0.023513305382048433</v>
          </cell>
          <cell r="AK324">
            <v>0.025670606987799882</v>
          </cell>
          <cell r="AL324">
            <v>0.028733977058462257</v>
          </cell>
          <cell r="AM324">
            <v>0.031327744941131774</v>
          </cell>
          <cell r="AN324">
            <v>0.03557966115583966</v>
          </cell>
          <cell r="AO324">
            <v>0.037952709954055086</v>
          </cell>
          <cell r="AP324">
            <v>0.039137954858414536</v>
          </cell>
          <cell r="AQ324">
            <v>0.03882854090340082</v>
          </cell>
        </row>
        <row r="325">
          <cell r="C325">
            <v>0.013424046389121428</v>
          </cell>
          <cell r="D325">
            <v>0.035649311308053176</v>
          </cell>
          <cell r="E325">
            <v>0.024998138943156164</v>
          </cell>
          <cell r="F325">
            <v>0.031242255892357143</v>
          </cell>
          <cell r="G325">
            <v>0.030628565980922718</v>
          </cell>
          <cell r="H325">
            <v>0.022277240072871234</v>
          </cell>
          <cell r="I325">
            <v>-0.0019048334783882594</v>
          </cell>
          <cell r="J325">
            <v>0.01853301971368201</v>
          </cell>
          <cell r="K325">
            <v>0.0005896254468172736</v>
          </cell>
          <cell r="L325">
            <v>-0.006676023770036047</v>
          </cell>
          <cell r="M325">
            <v>0.023804397433729786</v>
          </cell>
          <cell r="N325">
            <v>0.02624127165502677</v>
          </cell>
          <cell r="O325">
            <v>0.017713037419761775</v>
          </cell>
          <cell r="P325">
            <v>-0.027202934944014975</v>
          </cell>
          <cell r="Q325">
            <v>-0.0009260774142297677</v>
          </cell>
          <cell r="R325">
            <v>0.02971668823137121</v>
          </cell>
          <cell r="S325">
            <v>0.01344695285738208</v>
          </cell>
          <cell r="T325">
            <v>0.011846593970097295</v>
          </cell>
          <cell r="U325">
            <v>-0.0023771349408741585</v>
          </cell>
          <cell r="V325">
            <v>-0.015794766007515497</v>
          </cell>
          <cell r="W325">
            <v>0.009058193730059836</v>
          </cell>
          <cell r="X325">
            <v>-0.01971201247792014</v>
          </cell>
          <cell r="Y325">
            <v>0.028398950626709683</v>
          </cell>
          <cell r="Z325">
            <v>0.03243006785418969</v>
          </cell>
          <cell r="AA325">
            <v>0.012435108037877226</v>
          </cell>
          <cell r="AB325">
            <v>0.012391810532993333</v>
          </cell>
          <cell r="AC325">
            <v>0.006133942086791119</v>
          </cell>
          <cell r="AD325">
            <v>0.01357292202356388</v>
          </cell>
          <cell r="AE325">
            <v>0.011105194546155935</v>
          </cell>
          <cell r="AF325">
            <v>0.0011077980210909347</v>
          </cell>
          <cell r="AG325">
            <v>-0.005075420576379544</v>
          </cell>
          <cell r="AH325">
            <v>0.022701932040455258</v>
          </cell>
          <cell r="AI325">
            <v>0.006079014380598616</v>
          </cell>
          <cell r="AJ325">
            <v>0.016827667849045387</v>
          </cell>
          <cell r="AK325">
            <v>0.003728841820856037</v>
          </cell>
          <cell r="AL325">
            <v>0.013964757621780934</v>
          </cell>
          <cell r="AM325">
            <v>0.01621355898619802</v>
          </cell>
          <cell r="AN325">
            <v>0.016278860014181027</v>
          </cell>
          <cell r="AO325">
            <v>0.01734676167747187</v>
          </cell>
          <cell r="AP325">
            <v>0.01290781714573945</v>
          </cell>
          <cell r="AQ325">
            <v>0.009440658356604738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Weights"/>
      <sheetName val="ControlSheet"/>
      <sheetName val="USEDNA"/>
      <sheetName val="USBR"/>
      <sheetName val="USNR"/>
      <sheetName val="USEA"/>
      <sheetName val="USEU"/>
      <sheetName val="USAS"/>
      <sheetName val="EAWeights"/>
      <sheetName val="EAEDNA"/>
      <sheetName val="EABR"/>
      <sheetName val="EANR"/>
      <sheetName val="EAEU"/>
      <sheetName val="EAAS"/>
      <sheetName val="EAOT"/>
      <sheetName val="Figure1"/>
      <sheetName val="Figure2"/>
    </sheetNames>
    <sheetDataSet>
      <sheetData sheetId="10">
        <row r="2">
          <cell r="B2" t="str">
            <v>EU1</v>
          </cell>
        </row>
        <row r="4">
          <cell r="A4" t="str">
            <v>INDEX: 1995 = 100</v>
          </cell>
        </row>
        <row r="6">
          <cell r="A6" t="str">
            <v>Euro Area(163)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_oil"/>
      <sheetName val="Panel1"/>
      <sheetName val="Chart1 (3)"/>
      <sheetName val="Chart2"/>
      <sheetName val="Chart2 (1)"/>
      <sheetName val="Chart2 (2)"/>
      <sheetName val="Food_chart"/>
      <sheetName val="Chart3"/>
      <sheetName val="NEIG_Serv_chart"/>
      <sheetName val="Energy_char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%US"/>
      <sheetName val="Tabfin85-98Alpha"/>
      <sheetName val="Tabfin85-98GDP"/>
    </sheetNames>
    <sheetDataSet>
      <sheetData sheetId="0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72.63619045456369</v>
          </cell>
          <cell r="C8">
            <v>72.32193551432644</v>
          </cell>
          <cell r="D8">
            <v>4.808988178174882</v>
          </cell>
          <cell r="E8">
            <v>5.033931901603622</v>
          </cell>
          <cell r="F8">
            <v>6.587306093352763</v>
          </cell>
          <cell r="G8">
            <v>7.064091347865639</v>
          </cell>
          <cell r="H8">
            <v>6.2186159140150385</v>
          </cell>
          <cell r="I8">
            <v>6.7395355262863985</v>
          </cell>
          <cell r="J8">
            <v>73.00386698331238</v>
          </cell>
          <cell r="K8">
            <v>71.26085512929538</v>
          </cell>
          <cell r="L8">
            <v>77.33213056842366</v>
          </cell>
          <cell r="M8">
            <v>74.6925642274551</v>
          </cell>
          <cell r="N8">
            <v>77.18440432765708</v>
          </cell>
          <cell r="O8">
            <v>77.0774487353573</v>
          </cell>
          <cell r="P8">
            <v>78.33525855879431</v>
          </cell>
          <cell r="Q8">
            <v>78.46322708118807</v>
          </cell>
        </row>
        <row r="9">
          <cell r="A9" t="str">
            <v>Austria</v>
          </cell>
          <cell r="B9">
            <v>72.49811281177146</v>
          </cell>
          <cell r="C9">
            <v>71.01280402404649</v>
          </cell>
          <cell r="D9">
            <v>2.297773001733449</v>
          </cell>
          <cell r="E9">
            <v>2.142973534372054</v>
          </cell>
          <cell r="F9">
            <v>3.2166896925881767</v>
          </cell>
          <cell r="G9">
            <v>3.099794527353119</v>
          </cell>
          <cell r="H9">
            <v>2.8505883852330176</v>
          </cell>
          <cell r="I9">
            <v>2.8158738224518345</v>
          </cell>
          <cell r="J9">
            <v>71.43284622784489</v>
          </cell>
          <cell r="K9">
            <v>69.13276075114295</v>
          </cell>
          <cell r="L9">
            <v>80.60697270909635</v>
          </cell>
          <cell r="M9">
            <v>76.10332243176033</v>
          </cell>
          <cell r="N9">
            <v>76.13060517493479</v>
          </cell>
          <cell r="O9">
            <v>75.95630271635659</v>
          </cell>
          <cell r="P9" t="str">
            <v>-</v>
          </cell>
          <cell r="Q9">
            <v>91.92334652094958</v>
          </cell>
        </row>
        <row r="10">
          <cell r="A10" t="str">
            <v>Belgium</v>
          </cell>
          <cell r="B10">
            <v>75.04564711587915</v>
          </cell>
          <cell r="C10">
            <v>73.95885976237646</v>
          </cell>
          <cell r="D10">
            <v>3.1023290081954515</v>
          </cell>
          <cell r="E10">
            <v>2.8100415716887652</v>
          </cell>
          <cell r="F10">
            <v>4.186301784666629</v>
          </cell>
          <cell r="G10">
            <v>3.7859682438812556</v>
          </cell>
          <cell r="H10">
            <v>3.4937762861633885</v>
          </cell>
          <cell r="I10">
            <v>3.142053557406319</v>
          </cell>
          <cell r="J10">
            <v>74.10667380833611</v>
          </cell>
          <cell r="K10">
            <v>74.22253412268452</v>
          </cell>
          <cell r="L10">
            <v>88.7958688277149</v>
          </cell>
          <cell r="M10">
            <v>89.43328050742646</v>
          </cell>
          <cell r="N10">
            <v>94.51650646236638</v>
          </cell>
          <cell r="O10">
            <v>96.8652792117856</v>
          </cell>
          <cell r="P10">
            <v>99.64911859839323</v>
          </cell>
          <cell r="Q10">
            <v>108.62380721021488</v>
          </cell>
        </row>
        <row r="11">
          <cell r="A11" t="str">
            <v>Canada</v>
          </cell>
          <cell r="B11">
            <v>83.9504303989521</v>
          </cell>
          <cell r="C11">
            <v>74.1596673518557</v>
          </cell>
          <cell r="D11">
            <v>9.132715210594446</v>
          </cell>
          <cell r="E11">
            <v>8.416830560968867</v>
          </cell>
          <cell r="F11">
            <v>11.212046657456298</v>
          </cell>
          <cell r="G11">
            <v>11.739132148872434</v>
          </cell>
          <cell r="H11">
            <v>11.2154297123922</v>
          </cell>
          <cell r="I11">
            <v>11.29920970548449</v>
          </cell>
          <cell r="J11">
            <v>81.45448810205367</v>
          </cell>
          <cell r="K11">
            <v>71.69891653172436</v>
          </cell>
          <cell r="L11">
            <v>81.42991793264494</v>
          </cell>
          <cell r="M11">
            <v>74.49043588317019</v>
          </cell>
          <cell r="N11">
            <v>83.33933186980028</v>
          </cell>
          <cell r="O11">
            <v>77.21229275225777</v>
          </cell>
          <cell r="P11">
            <v>84.932183935582</v>
          </cell>
          <cell r="Q11">
            <v>80.07854426001106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</v>
          </cell>
          <cell r="G12">
            <v>4.009456837897505</v>
          </cell>
          <cell r="H12" t="str">
            <v>-</v>
          </cell>
          <cell r="I12">
            <v>3.746322107025718</v>
          </cell>
          <cell r="J12" t="str">
            <v>-</v>
          </cell>
          <cell r="K12">
            <v>49.61889576416226</v>
          </cell>
          <cell r="L12" t="str">
            <v>-</v>
          </cell>
          <cell r="M12">
            <v>53.10403516490212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49.62635286396727</v>
          </cell>
        </row>
        <row r="13">
          <cell r="A13" t="str">
            <v>Denmark</v>
          </cell>
          <cell r="B13">
            <v>80.03669312564377</v>
          </cell>
          <cell r="C13">
            <v>77.52326103856774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2.000474745301169</v>
          </cell>
          <cell r="H13">
            <v>2.339096818046646</v>
          </cell>
          <cell r="I13">
            <v>2.069576490975091</v>
          </cell>
          <cell r="J13">
            <v>80.04755538035542</v>
          </cell>
          <cell r="K13">
            <v>76.24085146215918</v>
          </cell>
          <cell r="L13">
            <v>73.37957552271541</v>
          </cell>
          <cell r="M13">
            <v>73.69522149840793</v>
          </cell>
          <cell r="N13">
            <v>72.92400068408215</v>
          </cell>
          <cell r="O13">
            <v>74.12928567665338</v>
          </cell>
          <cell r="P13">
            <v>85.69626609687695</v>
          </cell>
          <cell r="Q13">
            <v>89.00725776674446</v>
          </cell>
        </row>
        <row r="14">
          <cell r="A14" t="str">
            <v>Finland</v>
          </cell>
          <cell r="B14">
            <v>68.63304996046578</v>
          </cell>
          <cell r="C14">
            <v>65.9186917271987</v>
          </cell>
          <cell r="D14">
            <v>1.410847713746208</v>
          </cell>
          <cell r="E14">
            <v>1.26255919243791</v>
          </cell>
          <cell r="F14">
            <v>2.10639868279112</v>
          </cell>
          <cell r="G14">
            <v>1.9412027224650952</v>
          </cell>
          <cell r="H14">
            <v>2.205701176770466</v>
          </cell>
          <cell r="I14">
            <v>1.861601842011916</v>
          </cell>
          <cell r="J14">
            <v>66.97913957469532</v>
          </cell>
          <cell r="K14">
            <v>65.04004851356333</v>
          </cell>
          <cell r="L14">
            <v>63.96368323164867</v>
          </cell>
          <cell r="M14">
            <v>67.82111856278603</v>
          </cell>
          <cell r="N14">
            <v>62.28773486934743</v>
          </cell>
          <cell r="O14">
            <v>74.91093523192225</v>
          </cell>
          <cell r="P14">
            <v>66.29060174466514</v>
          </cell>
          <cell r="Q14">
            <v>82.06492664919074</v>
          </cell>
        </row>
        <row r="15">
          <cell r="A15" t="str">
            <v>France</v>
          </cell>
          <cell r="B15">
            <v>74.14533901965974</v>
          </cell>
          <cell r="C15">
            <v>69.34243348494837</v>
          </cell>
          <cell r="D15">
            <v>17.189246778840044</v>
          </cell>
          <cell r="E15">
            <v>15.151995147260807</v>
          </cell>
          <cell r="F15">
            <v>22.96599102935332</v>
          </cell>
          <cell r="G15">
            <v>21.6843456040896</v>
          </cell>
          <cell r="H15">
            <v>20.321169123582138</v>
          </cell>
          <cell r="I15">
            <v>18.61178496224071</v>
          </cell>
          <cell r="J15">
            <v>74.84652744516926</v>
          </cell>
          <cell r="K15">
            <v>69.87527050114525</v>
          </cell>
          <cell r="L15">
            <v>84.5878830804691</v>
          </cell>
          <cell r="M15">
            <v>81.41075763555689</v>
          </cell>
          <cell r="N15">
            <v>88.06252891956542</v>
          </cell>
          <cell r="O15">
            <v>89.16481372549174</v>
          </cell>
          <cell r="P15">
            <v>96.31913591038244</v>
          </cell>
          <cell r="Q15">
            <v>102.2461224594178</v>
          </cell>
        </row>
        <row r="16">
          <cell r="A16" t="str">
            <v>West Germany</v>
          </cell>
          <cell r="B16">
            <v>79.4548730877579</v>
          </cell>
          <cell r="C16">
            <v>75.98985275286151</v>
          </cell>
          <cell r="D16">
            <v>20.33268547846376</v>
          </cell>
          <cell r="E16">
            <v>18.5350863291787</v>
          </cell>
          <cell r="F16">
            <v>26.96240781745806</v>
          </cell>
          <cell r="G16">
            <v>25.195660234310047</v>
          </cell>
          <cell r="H16">
            <v>24.552444878711924</v>
          </cell>
          <cell r="I16">
            <v>22.00486093775285</v>
          </cell>
          <cell r="J16">
            <v>75.41123780977165</v>
          </cell>
          <cell r="K16">
            <v>73.5645986523451</v>
          </cell>
          <cell r="L16">
            <v>82.81328225725136</v>
          </cell>
          <cell r="M16">
            <v>84.23178124874583</v>
          </cell>
          <cell r="N16">
            <v>83.5947835552679</v>
          </cell>
          <cell r="O16">
            <v>90.10956163745087</v>
          </cell>
          <cell r="P16">
            <v>90.11251032980738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66.28070292502044</v>
          </cell>
          <cell r="L17" t="str">
            <v>-</v>
          </cell>
          <cell r="M17">
            <v>73.40202617613961</v>
          </cell>
          <cell r="N17" t="str">
            <v>-</v>
          </cell>
          <cell r="O17">
            <v>77.39108539736048</v>
          </cell>
          <cell r="P17" t="str">
            <v>-</v>
          </cell>
          <cell r="Q17">
            <v>89.78960073210534</v>
          </cell>
        </row>
        <row r="18">
          <cell r="A18" t="str">
            <v>Greece</v>
          </cell>
          <cell r="B18">
            <v>46.17847799323937</v>
          </cell>
          <cell r="C18">
            <v>42.38800024635621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</v>
          </cell>
          <cell r="H18">
            <v>3.3068524576235188</v>
          </cell>
          <cell r="I18">
            <v>3.073769551045322</v>
          </cell>
          <cell r="J18">
            <v>46.69103104799782</v>
          </cell>
          <cell r="K18">
            <v>41.32290488323769</v>
          </cell>
          <cell r="L18">
            <v>58.17313717240707</v>
          </cell>
          <cell r="M18">
            <v>53.94767487778448</v>
          </cell>
          <cell r="N18">
            <v>57.44828185967693</v>
          </cell>
          <cell r="O18">
            <v>56.819034340287686</v>
          </cell>
          <cell r="P18">
            <v>53.90391485548093</v>
          </cell>
          <cell r="Q18">
            <v>53.9773031596524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</v>
          </cell>
          <cell r="N19" t="str">
            <v>-</v>
          </cell>
          <cell r="O19">
            <v>54.80569667494505</v>
          </cell>
          <cell r="P19" t="str">
            <v>-</v>
          </cell>
          <cell r="Q19">
            <v>56.199549102182935</v>
          </cell>
        </row>
        <row r="20">
          <cell r="A20" t="str">
            <v>Iceland</v>
          </cell>
          <cell r="B20">
            <v>78.71460822526784</v>
          </cell>
          <cell r="C20">
            <v>71.66137802335157</v>
          </cell>
          <cell r="D20">
            <v>0.07968308448826941</v>
          </cell>
          <cell r="E20">
            <v>0.07341979225097613</v>
          </cell>
          <cell r="F20">
            <v>0.0969612092078452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82.1803741302993</v>
          </cell>
          <cell r="K20">
            <v>73.09355789187286</v>
          </cell>
          <cell r="L20">
            <v>76.93437759513428</v>
          </cell>
          <cell r="M20">
            <v>68.05367380493695</v>
          </cell>
          <cell r="N20">
            <v>70.67915979236813</v>
          </cell>
          <cell r="O20">
            <v>66.63155602865875</v>
          </cell>
          <cell r="P20" t="str">
            <v>-</v>
          </cell>
          <cell r="Q20">
            <v>69.92893476020348</v>
          </cell>
        </row>
        <row r="21">
          <cell r="A21" t="str">
            <v>Ireland</v>
          </cell>
          <cell r="B21">
            <v>47.52502922666975</v>
          </cell>
          <cell r="C21">
            <v>71.30143606666265</v>
          </cell>
          <cell r="D21">
            <v>0.7055035244538462</v>
          </cell>
          <cell r="E21">
            <v>0.9714197450017589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52.6799671137832</v>
          </cell>
          <cell r="K21">
            <v>70.18771049193782</v>
          </cell>
          <cell r="L21">
            <v>62.866624250905076</v>
          </cell>
          <cell r="M21">
            <v>82.01877109963777</v>
          </cell>
          <cell r="N21">
            <v>68.77247329442288</v>
          </cell>
          <cell r="O21">
            <v>83.98531528199186</v>
          </cell>
          <cell r="P21">
            <v>65.88439042641562</v>
          </cell>
          <cell r="Q21">
            <v>85.68995656026591</v>
          </cell>
        </row>
        <row r="22">
          <cell r="A22" t="str">
            <v>Italy</v>
          </cell>
          <cell r="B22">
            <v>68.10214749488063</v>
          </cell>
          <cell r="C22">
            <v>65.61397837387518</v>
          </cell>
          <cell r="D22">
            <v>16.134942210486045</v>
          </cell>
          <cell r="E22">
            <v>13.867120841265928</v>
          </cell>
          <cell r="F22">
            <v>24.78346171073134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65.10366630299895</v>
          </cell>
          <cell r="K22">
            <v>62.7544758306954</v>
          </cell>
          <cell r="L22">
            <v>80.82579372050033</v>
          </cell>
          <cell r="M22">
            <v>81.24418198825376</v>
          </cell>
          <cell r="N22">
            <v>84.30168996750439</v>
          </cell>
          <cell r="O22">
            <v>90.00763239767628</v>
          </cell>
          <cell r="P22">
            <v>92.40275326768497</v>
          </cell>
          <cell r="Q22">
            <v>100.13750662681417</v>
          </cell>
        </row>
        <row r="23">
          <cell r="A23" t="str">
            <v>Japan</v>
          </cell>
          <cell r="B23">
            <v>71.47828974641534</v>
          </cell>
          <cell r="C23">
            <v>72.49555129001524</v>
          </cell>
          <cell r="D23">
            <v>36.283476451627614</v>
          </cell>
          <cell r="E23">
            <v>34.06642852773812</v>
          </cell>
          <cell r="F23">
            <v>52.06697073500003</v>
          </cell>
          <cell r="G23">
            <v>49.034106392122396</v>
          </cell>
          <cell r="H23">
            <v>50.66485407196567</v>
          </cell>
          <cell r="I23">
            <v>48.89188742758288</v>
          </cell>
          <cell r="J23">
            <v>69.68616752508214</v>
          </cell>
          <cell r="K23">
            <v>69.47496555828145</v>
          </cell>
          <cell r="L23">
            <v>71.61468658350347</v>
          </cell>
          <cell r="M23">
            <v>69.67705752451516</v>
          </cell>
          <cell r="N23">
            <v>66.94979338370759</v>
          </cell>
          <cell r="O23">
            <v>68.74417270171858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7.287197119848477</v>
          </cell>
          <cell r="F24">
            <v>16.88083927906786</v>
          </cell>
          <cell r="G24">
            <v>18.71631400912402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32.26730585809815</v>
          </cell>
          <cell r="O24">
            <v>44.89859202647336</v>
          </cell>
          <cell r="P24">
            <v>22.485800207477936</v>
          </cell>
          <cell r="Q24">
            <v>35.583392425308105</v>
          </cell>
        </row>
        <row r="25">
          <cell r="A25" t="str">
            <v>Luxembourg</v>
          </cell>
          <cell r="B25">
            <v>87.45759959069937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</v>
          </cell>
          <cell r="J25">
            <v>83.38916748446805</v>
          </cell>
          <cell r="K25">
            <v>115.94505825569861</v>
          </cell>
          <cell r="L25">
            <v>96.88319952562236</v>
          </cell>
          <cell r="M25">
            <v>108.33093012569907</v>
          </cell>
          <cell r="N25">
            <v>90.01863265014208</v>
          </cell>
          <cell r="O25">
            <v>105.30029306277295</v>
          </cell>
          <cell r="P25">
            <v>95.56951982926664</v>
          </cell>
          <cell r="Q25">
            <v>117.15127388075956</v>
          </cell>
        </row>
        <row r="26">
          <cell r="A26" t="str">
            <v>Mexico</v>
          </cell>
          <cell r="B26">
            <v>41.139705199408155</v>
          </cell>
          <cell r="C26">
            <v>31.79875826266793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32.56002688444452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</v>
          </cell>
          <cell r="L26">
            <v>64.92864109424373</v>
          </cell>
          <cell r="M26">
            <v>40.63443979415672</v>
          </cell>
          <cell r="N26">
            <v>60.87631144928477</v>
          </cell>
          <cell r="O26">
            <v>39.62396944960901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</v>
          </cell>
          <cell r="C27">
            <v>72.69759507909019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</v>
          </cell>
          <cell r="H27">
            <v>4.938187688516929</v>
          </cell>
          <cell r="I27">
            <v>5.607373263869448</v>
          </cell>
          <cell r="J27">
            <v>68.64118808238295</v>
          </cell>
          <cell r="K27">
            <v>69.3103274739068</v>
          </cell>
          <cell r="L27">
            <v>87.0042720513189</v>
          </cell>
          <cell r="M27">
            <v>73.9699824130358</v>
          </cell>
          <cell r="N27">
            <v>90.69403664032565</v>
          </cell>
          <cell r="O27">
            <v>73.4514675224045</v>
          </cell>
          <cell r="P27">
            <v>101.10972319400994</v>
          </cell>
          <cell r="Q27">
            <v>98.44394807763426</v>
          </cell>
        </row>
        <row r="28">
          <cell r="A28" t="str">
            <v>New Zealand</v>
          </cell>
          <cell r="B28">
            <v>66.23415893526425</v>
          </cell>
          <cell r="C28">
            <v>53.189385011020065</v>
          </cell>
          <cell r="D28">
            <v>0.908801120646904</v>
          </cell>
          <cell r="E28">
            <v>0.7513713919839082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67.6340033998053</v>
          </cell>
          <cell r="K28">
            <v>53.4503549640971</v>
          </cell>
          <cell r="L28">
            <v>76.455573906031</v>
          </cell>
          <cell r="M28">
            <v>57.28250587240742</v>
          </cell>
          <cell r="N28">
            <v>73.27166296261532</v>
          </cell>
          <cell r="O28">
            <v>58.818159006440105</v>
          </cell>
          <cell r="P28">
            <v>74.66557139071911</v>
          </cell>
          <cell r="Q28">
            <v>61.04338229442021</v>
          </cell>
        </row>
        <row r="29">
          <cell r="A29" t="str">
            <v>Norway</v>
          </cell>
          <cell r="B29">
            <v>82.5392298778047</v>
          </cell>
          <cell r="C29">
            <v>85.73153227131888</v>
          </cell>
          <cell r="D29">
            <v>1.437460357797434</v>
          </cell>
          <cell r="E29">
            <v>1.407519321835592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87.4121845074335</v>
          </cell>
          <cell r="L29">
            <v>81.80942785830223</v>
          </cell>
          <cell r="M29">
            <v>83.88413219738226</v>
          </cell>
          <cell r="N29">
            <v>77.6330026905217</v>
          </cell>
          <cell r="O29">
            <v>83.09783127730753</v>
          </cell>
          <cell r="P29">
            <v>96.1848132452153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</v>
          </cell>
          <cell r="L30" t="str">
            <v>-</v>
          </cell>
          <cell r="M30">
            <v>38.97723184658697</v>
          </cell>
          <cell r="N30" t="str">
            <v>-</v>
          </cell>
          <cell r="O30">
            <v>41.52499906863231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</v>
          </cell>
          <cell r="C31">
            <v>44.98605776193909</v>
          </cell>
          <cell r="D31">
            <v>1.610318455648543</v>
          </cell>
          <cell r="E31">
            <v>1.6627347283814007</v>
          </cell>
          <cell r="F31">
            <v>4.082842849662812</v>
          </cell>
          <cell r="G31">
            <v>3.812998613197384</v>
          </cell>
          <cell r="H31">
            <v>3.8353371001316963</v>
          </cell>
          <cell r="I31">
            <v>3.68764185027306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</v>
          </cell>
          <cell r="N31">
            <v>42.530348169273196</v>
          </cell>
          <cell r="O31">
            <v>46.851208416765914</v>
          </cell>
          <cell r="P31">
            <v>42.13783138378046</v>
          </cell>
          <cell r="Q31">
            <v>49.59610287513142</v>
          </cell>
        </row>
        <row r="32">
          <cell r="A32" t="str">
            <v>Spain</v>
          </cell>
          <cell r="B32">
            <v>49.3110923072869</v>
          </cell>
          <cell r="C32">
            <v>53.79351071086368</v>
          </cell>
          <cell r="D32">
            <v>7.944456884225236</v>
          </cell>
          <cell r="E32">
            <v>7.868286076288361</v>
          </cell>
          <cell r="F32">
            <v>15.68601474920671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</v>
          </cell>
          <cell r="L32">
            <v>66.90203584637158</v>
          </cell>
          <cell r="M32">
            <v>66.33330712561623</v>
          </cell>
          <cell r="N32">
            <v>80.02712749315917</v>
          </cell>
          <cell r="O32">
            <v>78.35204287932974</v>
          </cell>
          <cell r="P32">
            <v>78.7328882345097</v>
          </cell>
          <cell r="Q32">
            <v>78.89740561150039</v>
          </cell>
        </row>
        <row r="33">
          <cell r="A33" t="str">
            <v>Sweden</v>
          </cell>
          <cell r="B33">
            <v>75.51248913646864</v>
          </cell>
          <cell r="C33">
            <v>65.5437197581133</v>
          </cell>
          <cell r="D33">
            <v>2.6441055927868677</v>
          </cell>
          <cell r="E33">
            <v>2.159769619083334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3.063404134928082</v>
          </cell>
          <cell r="J33">
            <v>77.70405751794513</v>
          </cell>
          <cell r="K33">
            <v>68.91450243134801</v>
          </cell>
          <cell r="L33">
            <v>70.34313014083418</v>
          </cell>
          <cell r="M33">
            <v>70.50227537588795</v>
          </cell>
          <cell r="N33">
            <v>65.90274814308277</v>
          </cell>
          <cell r="O33">
            <v>71.35401396529339</v>
          </cell>
          <cell r="P33">
            <v>82.43489743737223</v>
          </cell>
          <cell r="Q33">
            <v>84.34925558111415</v>
          </cell>
        </row>
        <row r="34">
          <cell r="A34" t="str">
            <v>Switzerland</v>
          </cell>
          <cell r="B34">
            <v>98.54617699639424</v>
          </cell>
          <cell r="C34">
            <v>81.24242825088137</v>
          </cell>
          <cell r="D34">
            <v>2.6997650579849686</v>
          </cell>
          <cell r="E34">
            <v>2.154068353717825</v>
          </cell>
          <cell r="F34">
            <v>2.8274569919945494</v>
          </cell>
          <cell r="G34">
            <v>2.6985514831211717</v>
          </cell>
          <cell r="H34">
            <v>2.873529036917456</v>
          </cell>
          <cell r="I34">
            <v>2.855916930746572</v>
          </cell>
          <cell r="J34">
            <v>95.48385937005874</v>
          </cell>
          <cell r="K34">
            <v>79.82313352889632</v>
          </cell>
          <cell r="L34">
            <v>93.95294160246625</v>
          </cell>
          <cell r="M34">
            <v>75.42475519954024</v>
          </cell>
          <cell r="N34">
            <v>86.30066407013406</v>
          </cell>
          <cell r="O34">
            <v>73.55949105738806</v>
          </cell>
          <cell r="P34" t="str">
            <v>-</v>
          </cell>
          <cell r="Q34">
            <v>85.41442638474935</v>
          </cell>
        </row>
        <row r="35">
          <cell r="A35" t="str">
            <v>Turkey</v>
          </cell>
          <cell r="B35">
            <v>19.17957414971658</v>
          </cell>
          <cell r="C35">
            <v>20.55159829052317</v>
          </cell>
          <cell r="D35">
            <v>4.046059636072405</v>
          </cell>
          <cell r="E35">
            <v>4.945154678913114</v>
          </cell>
          <cell r="F35">
            <v>18.471204981169212</v>
          </cell>
          <cell r="G35">
            <v>23.475176593553375</v>
          </cell>
          <cell r="H35">
            <v>15.77976974382939</v>
          </cell>
          <cell r="I35">
            <v>16.55176451868631</v>
          </cell>
          <cell r="J35">
            <v>21.90468699901945</v>
          </cell>
          <cell r="K35">
            <v>21.06546316789423</v>
          </cell>
          <cell r="L35">
            <v>25.640802760475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</v>
          </cell>
          <cell r="C36">
            <v>67.29270184095677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66.5909365758686</v>
          </cell>
          <cell r="K36">
            <v>67.98245878399321</v>
          </cell>
          <cell r="L36">
            <v>66.36172542385728</v>
          </cell>
          <cell r="M36">
            <v>69.99372720952182</v>
          </cell>
          <cell r="N36">
            <v>69.16020224469506</v>
          </cell>
          <cell r="O36">
            <v>71.1169203868442</v>
          </cell>
          <cell r="P36">
            <v>78.59113891442621</v>
          </cell>
          <cell r="Q36">
            <v>82.16193485041671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North America</v>
          </cell>
          <cell r="B38">
            <v>85.93966273979251</v>
          </cell>
          <cell r="C38">
            <v>81.44778568997266</v>
          </cell>
          <cell r="D38">
            <v>121.84557079074207</v>
          </cell>
          <cell r="E38">
            <v>119.76920422192995</v>
          </cell>
          <cell r="F38">
            <v>136.77035855605243</v>
          </cell>
          <cell r="G38">
            <v>144.29915903331695</v>
          </cell>
          <cell r="H38">
            <v>130.7951642731309</v>
          </cell>
          <cell r="I38">
            <v>139.23702235522</v>
          </cell>
          <cell r="J38">
            <v>89.08770297681589</v>
          </cell>
          <cell r="K38">
            <v>83.00062524569299</v>
          </cell>
          <cell r="L38">
            <v>93.15755017998985</v>
          </cell>
          <cell r="M38">
            <v>86.01821713507779</v>
          </cell>
          <cell r="N38">
            <v>92.41818004362004</v>
          </cell>
          <cell r="O38">
            <v>85.82458333644874</v>
          </cell>
          <cell r="P38">
            <v>92.58967650425068</v>
          </cell>
          <cell r="Q38">
            <v>83.15354996013728</v>
          </cell>
        </row>
        <row r="39">
          <cell r="A39" t="str">
            <v>European Union</v>
          </cell>
          <cell r="B39">
            <v>67.67622503245626</v>
          </cell>
          <cell r="C39">
            <v>65.5311664986891</v>
          </cell>
          <cell r="D39">
            <v>97.06983047015625</v>
          </cell>
          <cell r="E39">
            <v>90.84431176568725</v>
          </cell>
          <cell r="F39">
            <v>144.88345098632954</v>
          </cell>
          <cell r="G39">
            <v>141.11924851295242</v>
          </cell>
          <cell r="H39">
            <v>128.24792896894516</v>
          </cell>
          <cell r="I39">
            <v>123.45235260841085</v>
          </cell>
          <cell r="J39">
            <v>66.99856319636896</v>
          </cell>
          <cell r="K39">
            <v>64.37414649168093</v>
          </cell>
          <cell r="L39">
            <v>75.68919923351075</v>
          </cell>
          <cell r="M39">
            <v>73.58653751528263</v>
          </cell>
          <cell r="N39">
            <v>78.61019136565788</v>
          </cell>
          <cell r="O39">
            <v>78.43581063604601</v>
          </cell>
          <cell r="P39">
            <v>85.19908953959575</v>
          </cell>
          <cell r="Q39">
            <v>88.83341884469165</v>
          </cell>
        </row>
        <row r="40">
          <cell r="A40" t="str">
            <v>G7</v>
          </cell>
          <cell r="B40">
            <v>83.25666934990292</v>
          </cell>
          <cell r="C40">
            <v>81.62623092764636</v>
          </cell>
          <cell r="D40">
            <v>214.69946366938726</v>
          </cell>
          <cell r="E40">
            <v>206.93148437014563</v>
          </cell>
          <cell r="F40">
            <v>261.4571307809257</v>
          </cell>
          <cell r="G40">
            <v>257.45889723777947</v>
          </cell>
          <cell r="H40">
            <v>250.26381749437104</v>
          </cell>
          <cell r="I40">
            <v>245.10329305211172</v>
          </cell>
          <cell r="J40">
            <v>82.11650721788247</v>
          </cell>
          <cell r="K40">
            <v>80.37457108310046</v>
          </cell>
          <cell r="L40">
            <v>85.78925464293945</v>
          </cell>
          <cell r="M40">
            <v>84.42623589155518</v>
          </cell>
          <cell r="N40">
            <v>85.62980876051935</v>
          </cell>
          <cell r="O40">
            <v>86.11622750380609</v>
          </cell>
          <cell r="P40">
            <v>85.65331556630605</v>
          </cell>
          <cell r="Q40">
            <v>89.99943630126629</v>
          </cell>
        </row>
        <row r="41">
          <cell r="A41" t="str">
            <v>Euro area</v>
          </cell>
          <cell r="B41">
            <v>68.41977461776939</v>
          </cell>
          <cell r="C41">
            <v>65.79853289062416</v>
          </cell>
          <cell r="D41">
            <v>75.15920820558362</v>
          </cell>
          <cell r="E41">
            <v>70.95839816167263</v>
          </cell>
          <cell r="F41">
            <v>111.7500962041926</v>
          </cell>
          <cell r="G41">
            <v>110.58003975449677</v>
          </cell>
          <cell r="H41">
            <v>95.29580695866436</v>
          </cell>
          <cell r="I41">
            <v>94.46840084251829</v>
          </cell>
          <cell r="J41">
            <v>67.25650425235501</v>
          </cell>
          <cell r="K41">
            <v>64.16926447052312</v>
          </cell>
          <cell r="L41">
            <v>78.86937589833809</v>
          </cell>
          <cell r="M41">
            <v>75.11336862784674</v>
          </cell>
          <cell r="N41">
            <v>82.43528581240408</v>
          </cell>
          <cell r="O41">
            <v>81.21768802252646</v>
          </cell>
          <cell r="P41">
            <v>88.10137296740193</v>
          </cell>
          <cell r="Q41">
            <v>91.89426353454846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pa99_2"/>
      <sheetName val="SPA oecd"/>
      <sheetName val="SPA non oecd"/>
      <sheetName val="Sheet2"/>
      <sheetName val="Sheet3"/>
      <sheetName val="piracy table"/>
      <sheetName val="employment"/>
      <sheetName val="piracy table f"/>
      <sheetName val="slide"/>
      <sheetName val="piracy chart"/>
      <sheetName val="spa"/>
      <sheetName val="prices"/>
      <sheetName val="spa non usa"/>
      <sheetName val="Tab 20"/>
      <sheetName val="tab 20 f"/>
    </sheetNames>
    <sheetDataSet>
      <sheetData sheetId="10">
        <row r="2">
          <cell r="D2" t="str">
            <v>Table xx. Estimated North American1 retail sales</v>
          </cell>
        </row>
        <row r="3">
          <cell r="D3" t="str">
            <v>million of dollars</v>
          </cell>
        </row>
        <row r="5">
          <cell r="E5">
            <v>1994</v>
          </cell>
          <cell r="F5" t="str">
            <v>%</v>
          </cell>
          <cell r="G5">
            <v>1995</v>
          </cell>
          <cell r="H5" t="str">
            <v>%</v>
          </cell>
          <cell r="I5" t="str">
            <v>1995 revised</v>
          </cell>
          <cell r="J5" t="str">
            <v>%</v>
          </cell>
          <cell r="K5">
            <v>1996</v>
          </cell>
          <cell r="L5" t="str">
            <v>%</v>
          </cell>
        </row>
        <row r="6">
          <cell r="D6" t="str">
            <v>Entertainment</v>
          </cell>
          <cell r="E6">
            <v>454.8</v>
          </cell>
          <cell r="F6">
            <v>6.770073535979041</v>
          </cell>
          <cell r="G6">
            <v>649.1</v>
          </cell>
          <cell r="H6">
            <v>8.625569744727784</v>
          </cell>
          <cell r="I6">
            <v>826.2</v>
          </cell>
          <cell r="J6">
            <v>8.454768726975031</v>
          </cell>
          <cell r="K6">
            <v>861.9</v>
          </cell>
          <cell r="L6">
            <v>8.1461948508563</v>
          </cell>
        </row>
        <row r="7">
          <cell r="D7" t="str">
            <v>Home Education</v>
          </cell>
          <cell r="E7">
            <v>566.2</v>
          </cell>
          <cell r="F7">
            <v>8.428354520825271</v>
          </cell>
          <cell r="G7">
            <v>571.6</v>
          </cell>
          <cell r="H7">
            <v>7.595710470014485</v>
          </cell>
          <cell r="I7">
            <v>939.7</v>
          </cell>
          <cell r="J7">
            <v>9.616250511665985</v>
          </cell>
          <cell r="K7">
            <v>958.3</v>
          </cell>
          <cell r="L7">
            <v>9.057313523118218</v>
          </cell>
        </row>
        <row r="8">
          <cell r="D8" t="str">
            <v>Home creativity 2</v>
          </cell>
          <cell r="I8">
            <v>300.8</v>
          </cell>
          <cell r="J8">
            <v>3.07818256242325</v>
          </cell>
          <cell r="K8">
            <v>337.7</v>
          </cell>
          <cell r="L8">
            <v>3.1917507844693964</v>
          </cell>
        </row>
        <row r="9">
          <cell r="D9" t="str">
            <v>Finance</v>
          </cell>
          <cell r="E9">
            <v>398.5</v>
          </cell>
          <cell r="F9">
            <v>5.932001548125874</v>
          </cell>
          <cell r="G9">
            <v>427.7</v>
          </cell>
          <cell r="H9">
            <v>5.683494345740369</v>
          </cell>
          <cell r="I9">
            <v>397.4</v>
          </cell>
          <cell r="J9">
            <v>4.066721244371674</v>
          </cell>
          <cell r="K9">
            <v>467.8</v>
          </cell>
          <cell r="L9">
            <v>4.4213829344826285</v>
          </cell>
        </row>
        <row r="10">
          <cell r="D10" t="str">
            <v>Word Processors</v>
          </cell>
          <cell r="E10">
            <v>1029.3</v>
          </cell>
          <cell r="F10">
            <v>15.321980410253355</v>
          </cell>
          <cell r="G10">
            <v>1085.7</v>
          </cell>
          <cell r="H10">
            <v>14.427331800725554</v>
          </cell>
          <cell r="I10">
            <v>1085</v>
          </cell>
          <cell r="J10">
            <v>11.103151862464184</v>
          </cell>
          <cell r="K10">
            <v>976.3</v>
          </cell>
          <cell r="L10">
            <v>9.227439416279157</v>
          </cell>
        </row>
        <row r="11">
          <cell r="D11" t="str">
            <v>Spreadsheets</v>
          </cell>
          <cell r="E11">
            <v>829.2</v>
          </cell>
          <cell r="F11">
            <v>12.34332668433118</v>
          </cell>
          <cell r="G11">
            <v>865.2</v>
          </cell>
          <cell r="H11">
            <v>11.497216057831581</v>
          </cell>
          <cell r="I11">
            <v>865.2</v>
          </cell>
          <cell r="J11">
            <v>8.853868194842407</v>
          </cell>
          <cell r="K11">
            <v>881.6</v>
          </cell>
          <cell r="L11">
            <v>8.33238818948244</v>
          </cell>
        </row>
        <row r="12">
          <cell r="D12" t="str">
            <v>Databases</v>
          </cell>
          <cell r="E12">
            <v>350.1</v>
          </cell>
          <cell r="F12">
            <v>5.211527583435053</v>
          </cell>
          <cell r="G12">
            <v>340.4</v>
          </cell>
          <cell r="H12">
            <v>4.5234077046762255</v>
          </cell>
          <cell r="I12">
            <v>336.6</v>
          </cell>
          <cell r="J12">
            <v>3.4445354072861236</v>
          </cell>
          <cell r="K12">
            <v>429.8</v>
          </cell>
          <cell r="L12">
            <v>4.062228271142868</v>
          </cell>
        </row>
        <row r="13">
          <cell r="D13" t="str">
            <v>Integrated</v>
          </cell>
          <cell r="E13">
            <v>130.2</v>
          </cell>
          <cell r="F13">
            <v>1.9381345083211765</v>
          </cell>
          <cell r="G13">
            <v>132.1</v>
          </cell>
          <cell r="H13">
            <v>1.7554117443822836</v>
          </cell>
          <cell r="I13">
            <v>133.5</v>
          </cell>
          <cell r="J13">
            <v>1.3661481784690954</v>
          </cell>
          <cell r="K13">
            <v>107.1</v>
          </cell>
          <cell r="L13">
            <v>1.0122490643075874</v>
          </cell>
        </row>
        <row r="14">
          <cell r="D14" t="str">
            <v>Utilities</v>
          </cell>
          <cell r="E14">
            <v>326.6</v>
          </cell>
          <cell r="F14">
            <v>4.861710679091369</v>
          </cell>
          <cell r="G14">
            <v>452.4</v>
          </cell>
          <cell r="H14">
            <v>6.011720462971575</v>
          </cell>
          <cell r="I14">
            <v>621</v>
          </cell>
          <cell r="J14">
            <v>6.354891526811297</v>
          </cell>
          <cell r="K14">
            <v>773.9</v>
          </cell>
          <cell r="L14">
            <v>7.314468262069488</v>
          </cell>
        </row>
        <row r="15">
          <cell r="D15" t="str">
            <v>Presentation Graphic</v>
          </cell>
          <cell r="E15">
            <v>314.2</v>
          </cell>
          <cell r="F15">
            <v>4.677126440203637</v>
          </cell>
          <cell r="G15">
            <v>347.1</v>
          </cell>
          <cell r="H15">
            <v>4.612440700038537</v>
          </cell>
          <cell r="I15">
            <v>462.9</v>
          </cell>
          <cell r="J15">
            <v>4.737003683995088</v>
          </cell>
          <cell r="K15">
            <v>548.8</v>
          </cell>
          <cell r="L15">
            <v>5.186949453706854</v>
          </cell>
        </row>
        <row r="16">
          <cell r="D16" t="str">
            <v>Drawing &amp; painting</v>
          </cell>
          <cell r="E16">
            <v>364.3</v>
          </cell>
          <cell r="F16">
            <v>5.422906308612939</v>
          </cell>
          <cell r="G16">
            <v>317</v>
          </cell>
          <cell r="H16">
            <v>4.212456646246661</v>
          </cell>
          <cell r="I16">
            <v>461.9</v>
          </cell>
          <cell r="J16">
            <v>4.726770364306181</v>
          </cell>
          <cell r="K16">
            <v>343.4</v>
          </cell>
          <cell r="L16">
            <v>3.2456239839703604</v>
          </cell>
        </row>
        <row r="17">
          <cell r="D17" t="str">
            <v>Desktop publishing</v>
          </cell>
          <cell r="E17">
            <v>195.5</v>
          </cell>
          <cell r="F17">
            <v>2.9101789276251155</v>
          </cell>
          <cell r="G17">
            <v>262</v>
          </cell>
          <cell r="H17">
            <v>3.4815887738694804</v>
          </cell>
          <cell r="I17">
            <v>357.2</v>
          </cell>
          <cell r="J17">
            <v>3.6553417928776097</v>
          </cell>
          <cell r="K17">
            <v>357.9</v>
          </cell>
          <cell r="L17">
            <v>3.3826698423500057</v>
          </cell>
        </row>
        <row r="18">
          <cell r="D18" t="str">
            <v>Other graphics</v>
          </cell>
          <cell r="E18">
            <v>313.2</v>
          </cell>
          <cell r="F18">
            <v>4.662240614486885</v>
          </cell>
          <cell r="G18">
            <v>364.1</v>
          </cell>
          <cell r="H18">
            <v>4.838345315136938</v>
          </cell>
          <cell r="I18">
            <v>313.8</v>
          </cell>
          <cell r="J18">
            <v>3.211215718379042</v>
          </cell>
          <cell r="K18">
            <v>275.3</v>
          </cell>
          <cell r="L18">
            <v>2.6019810215114743</v>
          </cell>
        </row>
        <row r="19">
          <cell r="D19" t="str">
            <v>Project management</v>
          </cell>
          <cell r="E19">
            <v>172.1</v>
          </cell>
          <cell r="F19">
            <v>2.5618506058531065</v>
          </cell>
          <cell r="G19">
            <v>188.7</v>
          </cell>
          <cell r="H19">
            <v>2.5075412275922555</v>
          </cell>
          <cell r="I19">
            <v>164.2</v>
          </cell>
          <cell r="J19">
            <v>1.6803110929185425</v>
          </cell>
          <cell r="K19">
            <v>171.9</v>
          </cell>
          <cell r="L19">
            <v>1.6247022796869686</v>
          </cell>
        </row>
        <row r="20">
          <cell r="D20" t="str">
            <v>Personnal info.manager</v>
          </cell>
          <cell r="E20">
            <v>163.9</v>
          </cell>
          <cell r="F20">
            <v>2.4397868349757363</v>
          </cell>
          <cell r="G20">
            <v>232.6</v>
          </cell>
          <cell r="H20">
            <v>3.0909066748169507</v>
          </cell>
          <cell r="I20">
            <v>395.3</v>
          </cell>
          <cell r="J20">
            <v>4.045231273024969</v>
          </cell>
          <cell r="K20">
            <v>348.8</v>
          </cell>
          <cell r="L20">
            <v>3.296661751918642</v>
          </cell>
        </row>
        <row r="21">
          <cell r="D21" t="str">
            <v>Languages &amp; tools</v>
          </cell>
          <cell r="E21">
            <v>176.9</v>
          </cell>
          <cell r="F21">
            <v>2.6333025692935186</v>
          </cell>
          <cell r="G21">
            <v>249.3</v>
          </cell>
          <cell r="H21">
            <v>3.312824737884204</v>
          </cell>
          <cell r="I21">
            <v>361.3</v>
          </cell>
          <cell r="J21">
            <v>3.6972984036021286</v>
          </cell>
          <cell r="K21">
            <v>418</v>
          </cell>
          <cell r="L21">
            <v>3.950701296737363</v>
          </cell>
        </row>
        <row r="22">
          <cell r="D22" t="str">
            <v>Other productivity</v>
          </cell>
          <cell r="E22">
            <v>816.9</v>
          </cell>
          <cell r="F22">
            <v>12.160231028015122</v>
          </cell>
          <cell r="G22">
            <v>1040.3</v>
          </cell>
          <cell r="H22">
            <v>13.824033593345114</v>
          </cell>
          <cell r="I22">
            <v>1624.7</v>
          </cell>
          <cell r="J22">
            <v>16.626074498567338</v>
          </cell>
          <cell r="K22">
            <v>2321.8</v>
          </cell>
          <cell r="L22">
            <v>21.944349930059357</v>
          </cell>
        </row>
        <row r="23">
          <cell r="D23" t="str">
            <v>Other</v>
          </cell>
          <cell r="E23">
            <v>115.90000000000146</v>
          </cell>
          <cell r="F23">
            <v>1.7252672005716372</v>
          </cell>
        </row>
        <row r="25">
          <cell r="D25" t="str">
            <v>Total 3</v>
          </cell>
          <cell r="E25">
            <v>6717.8</v>
          </cell>
          <cell r="F25">
            <v>100</v>
          </cell>
          <cell r="G25">
            <v>7525.3</v>
          </cell>
          <cell r="H25">
            <v>100</v>
          </cell>
          <cell r="I25">
            <v>9772</v>
          </cell>
          <cell r="J25">
            <v>100</v>
          </cell>
          <cell r="K25">
            <v>10580.4</v>
          </cell>
          <cell r="L25">
            <v>100</v>
          </cell>
        </row>
        <row r="27">
          <cell r="D27" t="str">
            <v>1995-1996 value increase (%)</v>
          </cell>
          <cell r="F27">
            <v>8.27261563651247</v>
          </cell>
        </row>
        <row r="28">
          <cell r="D28" t="str">
            <v>1995-1996 unit sales increase (%)</v>
          </cell>
          <cell r="F28">
            <v>27</v>
          </cell>
        </row>
        <row r="30">
          <cell r="D30" t="str">
            <v>1. United States and Canada.</v>
          </cell>
        </row>
        <row r="31">
          <cell r="D31" t="str">
            <v>2. New category up to 1995 revised.</v>
          </cell>
        </row>
        <row r="32">
          <cell r="D32" t="str">
            <v>3. Up to 1995 revised, includes other categories not reported separately, and may be affected by rounding.</v>
          </cell>
        </row>
        <row r="34">
          <cell r="D34" t="str">
            <v>Source: SPA, News Release, April 19, 1996, and March 31, 1997.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ipment9398"/>
      <sheetName val="PC japan"/>
      <sheetName val="world"/>
      <sheetName val="world (2)"/>
      <sheetName val="PC europe"/>
      <sheetName val="workstations"/>
      <sheetName val="Sheet1 e"/>
      <sheetName val="Sheet1 f"/>
      <sheetName val="PCP e"/>
      <sheetName val="PCP 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ge"/>
    </sheetNames>
    <sheetDataSet>
      <sheetData sheetId="0">
        <row r="2">
          <cell r="A2" t="str">
            <v>France</v>
          </cell>
          <cell r="B2" t="str">
            <v>persons having a PC at home, by age</v>
          </cell>
          <cell r="P2" t="str">
            <v>Japan</v>
          </cell>
          <cell r="X2" t="str">
            <v>Netherlands (HH)</v>
          </cell>
          <cell r="AE2" t="str">
            <v>Canada</v>
          </cell>
          <cell r="AF2" t="str">
            <v>% Households (by age of householder)</v>
          </cell>
          <cell r="AL2" t="str">
            <v>US</v>
          </cell>
          <cell r="AM2" t="str">
            <v>% Households (by age of householder)</v>
          </cell>
          <cell r="AR2" t="str">
            <v>Australia</v>
          </cell>
          <cell r="AS2" t="str">
            <v>% of persons frequently using a home computer</v>
          </cell>
          <cell r="AX2" t="str">
            <v>Sweden</v>
          </cell>
          <cell r="AY2" t="str">
            <v>% using</v>
          </cell>
          <cell r="BD2" t="str">
            <v>Finland</v>
          </cell>
          <cell r="BE2" t="str">
            <v>percentage of persons accessing PC from home</v>
          </cell>
        </row>
        <row r="3">
          <cell r="B3">
            <v>1995</v>
          </cell>
          <cell r="C3">
            <v>1996</v>
          </cell>
          <cell r="D3">
            <v>1998</v>
          </cell>
          <cell r="F3">
            <v>1998</v>
          </cell>
          <cell r="AF3">
            <v>1995</v>
          </cell>
          <cell r="AH3">
            <v>1996</v>
          </cell>
          <cell r="AI3">
            <v>1997</v>
          </cell>
          <cell r="AM3">
            <v>1994</v>
          </cell>
          <cell r="AN3">
            <v>1997</v>
          </cell>
          <cell r="AO3">
            <v>1998</v>
          </cell>
          <cell r="AS3">
            <v>35186</v>
          </cell>
          <cell r="AT3">
            <v>35916</v>
          </cell>
          <cell r="AY3">
            <v>1995</v>
          </cell>
          <cell r="BE3" t="str">
            <v>1998, men</v>
          </cell>
          <cell r="BF3" t="str">
            <v>1998, women</v>
          </cell>
        </row>
        <row r="4">
          <cell r="A4" t="str">
            <v>0-9</v>
          </cell>
          <cell r="C4">
            <v>21</v>
          </cell>
          <cell r="D4">
            <v>8</v>
          </cell>
          <cell r="F4">
            <v>29</v>
          </cell>
          <cell r="P4" t="str">
            <v>Holder by the age of head of households</v>
          </cell>
          <cell r="X4" t="str">
            <v>Holder by the age of head of households</v>
          </cell>
          <cell r="AE4" t="str">
            <v>Under 35</v>
          </cell>
          <cell r="AF4">
            <v>29.2</v>
          </cell>
          <cell r="AG4" t="str">
            <v>Under 35</v>
          </cell>
          <cell r="AH4">
            <v>30.7</v>
          </cell>
          <cell r="AL4" t="str">
            <v>Under 25</v>
          </cell>
          <cell r="AM4">
            <v>18.1</v>
          </cell>
          <cell r="AN4">
            <v>28</v>
          </cell>
          <cell r="AO4">
            <v>32.3</v>
          </cell>
          <cell r="AR4" t="str">
            <v>5-17</v>
          </cell>
          <cell r="AS4">
            <v>40.3</v>
          </cell>
          <cell r="AT4">
            <v>50.5</v>
          </cell>
          <cell r="AX4" t="str">
            <v>16-19</v>
          </cell>
          <cell r="AY4">
            <v>37</v>
          </cell>
          <cell r="BD4" t="str">
            <v>15 - 17</v>
          </cell>
          <cell r="BE4">
            <v>74</v>
          </cell>
          <cell r="BF4">
            <v>68</v>
          </cell>
          <cell r="BG4">
            <v>43</v>
          </cell>
          <cell r="BH4">
            <v>39</v>
          </cell>
        </row>
        <row r="5">
          <cell r="A5" t="str">
            <v>10-19</v>
          </cell>
          <cell r="C5">
            <v>29</v>
          </cell>
          <cell r="D5">
            <v>8</v>
          </cell>
          <cell r="F5">
            <v>37</v>
          </cell>
          <cell r="Q5">
            <v>1990</v>
          </cell>
          <cell r="R5">
            <v>1993</v>
          </cell>
          <cell r="S5">
            <v>1998</v>
          </cell>
          <cell r="Y5">
            <v>1990</v>
          </cell>
          <cell r="Z5">
            <v>1996</v>
          </cell>
          <cell r="AE5" t="str">
            <v>35-44</v>
          </cell>
          <cell r="AF5">
            <v>37.8</v>
          </cell>
          <cell r="AG5" t="str">
            <v>35-54</v>
          </cell>
          <cell r="AH5">
            <v>43.1</v>
          </cell>
          <cell r="AL5" t="str">
            <v>25-34</v>
          </cell>
          <cell r="AM5">
            <v>25.1</v>
          </cell>
          <cell r="AN5">
            <v>40</v>
          </cell>
          <cell r="AO5">
            <v>46</v>
          </cell>
          <cell r="AR5" t="str">
            <v>18-24</v>
          </cell>
          <cell r="AS5">
            <v>28.3</v>
          </cell>
          <cell r="AT5">
            <v>35</v>
          </cell>
          <cell r="AX5" t="str">
            <v>20-24</v>
          </cell>
          <cell r="AY5">
            <v>28</v>
          </cell>
          <cell r="BD5" t="str">
            <v>25 - 34</v>
          </cell>
          <cell r="BE5">
            <v>45</v>
          </cell>
          <cell r="BF5">
            <v>40</v>
          </cell>
          <cell r="BG5">
            <v>43</v>
          </cell>
          <cell r="BH5">
            <v>39</v>
          </cell>
        </row>
        <row r="6">
          <cell r="A6" t="str">
            <v>20-29</v>
          </cell>
          <cell r="C6">
            <v>20</v>
          </cell>
          <cell r="D6">
            <v>9</v>
          </cell>
          <cell r="F6">
            <v>29</v>
          </cell>
          <cell r="P6" t="str">
            <v>under 29</v>
          </cell>
          <cell r="Q6">
            <v>6.5</v>
          </cell>
          <cell r="R6">
            <v>4.6</v>
          </cell>
          <cell r="S6">
            <v>24.5</v>
          </cell>
          <cell r="X6" t="str">
            <v>&gt; 25</v>
          </cell>
          <cell r="Y6">
            <v>20</v>
          </cell>
          <cell r="Z6">
            <v>54</v>
          </cell>
          <cell r="AE6" t="str">
            <v>45-54</v>
          </cell>
          <cell r="AF6">
            <v>39.8</v>
          </cell>
          <cell r="AG6" t="str">
            <v>55-64</v>
          </cell>
          <cell r="AH6">
            <v>27.4</v>
          </cell>
          <cell r="AL6" t="str">
            <v>35-44</v>
          </cell>
          <cell r="AM6">
            <v>34.1</v>
          </cell>
          <cell r="AN6">
            <v>49</v>
          </cell>
          <cell r="AO6">
            <v>54.9</v>
          </cell>
          <cell r="AR6" t="str">
            <v>25-39</v>
          </cell>
          <cell r="AS6">
            <v>22.9</v>
          </cell>
          <cell r="AT6">
            <v>31</v>
          </cell>
          <cell r="AX6" t="str">
            <v>25-34</v>
          </cell>
          <cell r="AY6">
            <v>26</v>
          </cell>
          <cell r="BD6" t="str">
            <v>28 - 24</v>
          </cell>
          <cell r="BE6">
            <v>48</v>
          </cell>
          <cell r="BF6">
            <v>53</v>
          </cell>
          <cell r="BG6">
            <v>43</v>
          </cell>
          <cell r="BH6">
            <v>39</v>
          </cell>
        </row>
        <row r="7">
          <cell r="A7" t="str">
            <v>30-39</v>
          </cell>
          <cell r="B7">
            <v>18.64</v>
          </cell>
          <cell r="C7">
            <v>21</v>
          </cell>
          <cell r="D7">
            <v>7</v>
          </cell>
          <cell r="F7">
            <v>28</v>
          </cell>
          <cell r="P7" t="str">
            <v>30-39</v>
          </cell>
          <cell r="Q7">
            <v>13.1</v>
          </cell>
          <cell r="R7">
            <v>12.4</v>
          </cell>
          <cell r="S7">
            <v>28.8</v>
          </cell>
          <cell r="X7" t="str">
            <v>25-34</v>
          </cell>
          <cell r="Y7">
            <v>28</v>
          </cell>
          <cell r="Z7">
            <v>54</v>
          </cell>
          <cell r="AE7" t="str">
            <v>55-64</v>
          </cell>
          <cell r="AF7">
            <v>24.4</v>
          </cell>
          <cell r="AL7" t="str">
            <v>45-54</v>
          </cell>
          <cell r="AM7">
            <v>33.6</v>
          </cell>
          <cell r="AN7">
            <v>48</v>
          </cell>
          <cell r="AO7">
            <v>54.7</v>
          </cell>
          <cell r="AR7" t="str">
            <v>40-54</v>
          </cell>
          <cell r="AS7">
            <v>25.4</v>
          </cell>
          <cell r="AT7">
            <v>32.1</v>
          </cell>
          <cell r="AX7" t="str">
            <v>35-44</v>
          </cell>
          <cell r="AY7">
            <v>32</v>
          </cell>
          <cell r="BD7" t="str">
            <v>35 - 49</v>
          </cell>
          <cell r="BE7">
            <v>51</v>
          </cell>
          <cell r="BF7">
            <v>54</v>
          </cell>
          <cell r="BG7">
            <v>43</v>
          </cell>
          <cell r="BH7">
            <v>39</v>
          </cell>
        </row>
        <row r="8">
          <cell r="A8" t="str">
            <v>40-49</v>
          </cell>
          <cell r="B8">
            <v>24.14</v>
          </cell>
          <cell r="C8">
            <v>26</v>
          </cell>
          <cell r="D8">
            <v>7</v>
          </cell>
          <cell r="F8">
            <v>33</v>
          </cell>
          <cell r="P8" t="str">
            <v>40-49</v>
          </cell>
          <cell r="Q8">
            <v>12.5</v>
          </cell>
          <cell r="R8">
            <v>14.9</v>
          </cell>
          <cell r="S8">
            <v>31.4</v>
          </cell>
          <cell r="X8" t="str">
            <v>35-44</v>
          </cell>
          <cell r="Y8">
            <v>36</v>
          </cell>
          <cell r="Z8">
            <v>62</v>
          </cell>
          <cell r="AE8" t="str">
            <v>65+</v>
          </cell>
          <cell r="AF8">
            <v>10.1</v>
          </cell>
          <cell r="AG8" t="str">
            <v>65+</v>
          </cell>
          <cell r="AH8">
            <v>10.4</v>
          </cell>
          <cell r="AL8" t="str">
            <v>55+</v>
          </cell>
          <cell r="AM8">
            <v>12.7</v>
          </cell>
          <cell r="AN8">
            <v>21</v>
          </cell>
          <cell r="AO8">
            <v>25.8</v>
          </cell>
          <cell r="AR8" t="str">
            <v>55+</v>
          </cell>
          <cell r="AS8">
            <v>7.2</v>
          </cell>
          <cell r="AT8">
            <v>8.5</v>
          </cell>
          <cell r="AX8" t="str">
            <v>45-54</v>
          </cell>
          <cell r="AY8">
            <v>27</v>
          </cell>
          <cell r="BD8" t="str">
            <v>50 - 74</v>
          </cell>
          <cell r="BE8">
            <v>27</v>
          </cell>
          <cell r="BF8">
            <v>19</v>
          </cell>
          <cell r="BG8">
            <v>43</v>
          </cell>
          <cell r="BH8">
            <v>39</v>
          </cell>
        </row>
        <row r="9">
          <cell r="A9" t="str">
            <v>50-59</v>
          </cell>
          <cell r="B9">
            <v>17.56</v>
          </cell>
          <cell r="C9">
            <v>16</v>
          </cell>
          <cell r="D9">
            <v>7</v>
          </cell>
          <cell r="F9">
            <v>23</v>
          </cell>
          <cell r="P9" t="str">
            <v>50-59</v>
          </cell>
          <cell r="Q9">
            <v>10.7</v>
          </cell>
          <cell r="R9">
            <v>13.7</v>
          </cell>
          <cell r="S9">
            <v>28.7</v>
          </cell>
          <cell r="X9" t="str">
            <v>45-54</v>
          </cell>
          <cell r="Y9">
            <v>30</v>
          </cell>
          <cell r="Z9">
            <v>56</v>
          </cell>
          <cell r="AE9" t="str">
            <v>All</v>
          </cell>
          <cell r="AF9">
            <v>28.8</v>
          </cell>
          <cell r="AG9" t="str">
            <v>All</v>
          </cell>
          <cell r="AH9">
            <v>31.6</v>
          </cell>
          <cell r="AI9">
            <v>36</v>
          </cell>
          <cell r="AX9" t="str">
            <v>55-64</v>
          </cell>
          <cell r="AY9">
            <v>14</v>
          </cell>
          <cell r="BD9" t="str">
            <v>All</v>
          </cell>
          <cell r="BE9">
            <v>43</v>
          </cell>
          <cell r="BF9">
            <v>39</v>
          </cell>
          <cell r="BG9">
            <v>43</v>
          </cell>
          <cell r="BH9">
            <v>39</v>
          </cell>
        </row>
        <row r="10">
          <cell r="A10" t="str">
            <v>60-69</v>
          </cell>
          <cell r="B10">
            <v>6.3</v>
          </cell>
          <cell r="C10">
            <v>7</v>
          </cell>
          <cell r="D10">
            <v>2</v>
          </cell>
          <cell r="F10">
            <v>9</v>
          </cell>
          <cell r="P10" t="str">
            <v>60-69</v>
          </cell>
          <cell r="Q10">
            <v>6.8</v>
          </cell>
          <cell r="R10">
            <v>8.4</v>
          </cell>
          <cell r="S10">
            <v>16</v>
          </cell>
          <cell r="X10" t="str">
            <v>55-64</v>
          </cell>
          <cell r="Y10">
            <v>11</v>
          </cell>
          <cell r="Z10">
            <v>32</v>
          </cell>
          <cell r="AR10" t="str">
            <v>All</v>
          </cell>
          <cell r="AS10">
            <v>20.2</v>
          </cell>
          <cell r="AT10">
            <v>25.8</v>
          </cell>
        </row>
        <row r="11">
          <cell r="A11" t="str">
            <v>70 +</v>
          </cell>
          <cell r="B11">
            <v>1.22</v>
          </cell>
          <cell r="C11">
            <v>2</v>
          </cell>
          <cell r="D11">
            <v>1</v>
          </cell>
          <cell r="F11">
            <v>3</v>
          </cell>
          <cell r="P11" t="str">
            <v>over 70</v>
          </cell>
          <cell r="Q11">
            <v>6.1</v>
          </cell>
          <cell r="R11">
            <v>4.7</v>
          </cell>
          <cell r="S11">
            <v>12.7</v>
          </cell>
          <cell r="X11" t="str">
            <v>65 and +</v>
          </cell>
          <cell r="Y11">
            <v>2</v>
          </cell>
          <cell r="Z11">
            <v>7</v>
          </cell>
        </row>
        <row r="12">
          <cell r="A12" t="str">
            <v>All</v>
          </cell>
          <cell r="C12">
            <v>19</v>
          </cell>
          <cell r="D12">
            <v>6</v>
          </cell>
          <cell r="F12">
            <v>25</v>
          </cell>
        </row>
        <row r="13">
          <cell r="P13" t="str">
            <v>total</v>
          </cell>
          <cell r="Q13">
            <v>10.6</v>
          </cell>
          <cell r="R13">
            <v>11.9</v>
          </cell>
          <cell r="S13">
            <v>25.2</v>
          </cell>
          <cell r="X13" t="str">
            <v>all</v>
          </cell>
          <cell r="Y13">
            <v>21</v>
          </cell>
          <cell r="Z13">
            <v>43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.2"/>
      <sheetName val="F.1"/>
      <sheetName val="T.4"/>
      <sheetName val="F.2"/>
      <sheetName val="T.5"/>
      <sheetName val="DEN"/>
      <sheetName val="F01 (OECD educ @ gl.)"/>
      <sheetName val="F13  (OECD educ @ gl.) "/>
      <sheetName val="T.1 (2) (# stud. per comp)"/>
      <sheetName val="T.24 (Austra)"/>
      <sheetName val="Region"/>
      <sheetName val="Income"/>
      <sheetName val="Income 2"/>
      <sheetName val="Income Ctry"/>
      <sheetName val="Pooled (2)"/>
      <sheetName val="ATP_E5"/>
      <sheetName val="Household"/>
      <sheetName val="Family"/>
      <sheetName val="Use"/>
      <sheetName val="Age"/>
      <sheetName val="Educ"/>
      <sheetName val="Empl"/>
      <sheetName val="COMPUS 1993"/>
      <sheetName val="Test"/>
      <sheetName val="Income ini"/>
      <sheetName val="Pooled"/>
      <sheetName val="Sheet13"/>
    </sheetNames>
    <sheetDataSet>
      <sheetData sheetId="15">
        <row r="2">
          <cell r="B2" t="str">
            <v>attach_text_to_points         (a)</v>
          </cell>
        </row>
        <row r="3">
          <cell r="B3" t="str">
            <v>[ITUSAGE.XLS]Income!R27C22:R51C22</v>
          </cell>
        </row>
        <row r="4">
          <cell r="B4">
            <v>27</v>
          </cell>
        </row>
        <row r="5">
          <cell r="B5">
            <v>22</v>
          </cell>
        </row>
        <row r="6">
          <cell r="B6" t="str">
            <v>[ITUSAGE.XLS]Income</v>
          </cell>
        </row>
        <row r="7">
          <cell r="B7" t="b">
            <v>1</v>
          </cell>
        </row>
        <row r="8">
          <cell r="B8">
            <v>12</v>
          </cell>
        </row>
        <row r="9">
          <cell r="B9">
            <v>1</v>
          </cell>
        </row>
        <row r="10">
          <cell r="B10" t="b">
            <v>1</v>
          </cell>
        </row>
        <row r="11">
          <cell r="B11" t="b">
            <v>1</v>
          </cell>
        </row>
        <row r="12">
          <cell r="B12" t="b">
            <v>1</v>
          </cell>
        </row>
        <row r="13">
          <cell r="B13">
            <v>51</v>
          </cell>
        </row>
        <row r="14">
          <cell r="B14" t="str">
            <v>[ITUSAGE.XLS]Income!r51c22</v>
          </cell>
        </row>
        <row r="15">
          <cell r="B15" t="e">
            <v>#VALUE!</v>
          </cell>
        </row>
        <row r="16">
          <cell r="B16" t="b">
            <v>1</v>
          </cell>
        </row>
        <row r="17">
          <cell r="B17" t="b">
            <v>1</v>
          </cell>
        </row>
        <row r="18">
          <cell r="B18" t="b">
            <v>1</v>
          </cell>
        </row>
        <row r="19">
          <cell r="B19" t="b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updated ISP charge"/>
      <sheetName val="PSTN call charges"/>
      <sheetName val=" 3 hrs $"/>
      <sheetName val="20 hrs $"/>
      <sheetName val="30 hrs $"/>
      <sheetName val="40 hrs $"/>
      <sheetName val="Basket tables"/>
      <sheetName val=" 3 hrs PPP"/>
      <sheetName val="20 hrs PPP"/>
      <sheetName val="30 hrs PPP"/>
      <sheetName val="40 hrs PPP"/>
      <sheetName val="Exchange rates"/>
      <sheetName val="Table 7.13"/>
      <sheetName val="20 hrs PSTN"/>
      <sheetName val="Table 7.14"/>
    </sheetNames>
    <sheetDataSet>
      <sheetData sheetId="6">
        <row r="9">
          <cell r="K9" t="str">
            <v>Australia</v>
          </cell>
          <cell r="L9">
            <v>8.753304090535462</v>
          </cell>
          <cell r="M9">
            <v>7.513565742948894</v>
          </cell>
          <cell r="N9">
            <v>33.059689268975134</v>
          </cell>
        </row>
        <row r="10">
          <cell r="K10" t="str">
            <v>Austria</v>
          </cell>
          <cell r="L10">
            <v>13.560940152858915</v>
          </cell>
          <cell r="M10">
            <v>32.54625636686139</v>
          </cell>
          <cell r="N10">
            <v>18.759300544788164</v>
          </cell>
        </row>
        <row r="11">
          <cell r="K11" t="str">
            <v>Belgium</v>
          </cell>
          <cell r="L11">
            <v>17.639559652447222</v>
          </cell>
          <cell r="M11">
            <v>48.59382824365626</v>
          </cell>
          <cell r="N11">
            <v>0</v>
          </cell>
        </row>
        <row r="12">
          <cell r="K12" t="str">
            <v>Canada</v>
          </cell>
          <cell r="L12">
            <v>16.36248643998516</v>
          </cell>
          <cell r="M12">
            <v>0</v>
          </cell>
          <cell r="N12">
            <v>15.085645012587474</v>
          </cell>
        </row>
        <row r="13">
          <cell r="K13" t="str">
            <v>Czech Republic</v>
          </cell>
          <cell r="L13">
            <v>9.296954007968523</v>
          </cell>
          <cell r="M13">
            <v>66.11167294555393</v>
          </cell>
          <cell r="N13">
            <v>35.35941507697362</v>
          </cell>
        </row>
        <row r="14">
          <cell r="K14" t="str">
            <v>Denmark</v>
          </cell>
          <cell r="L14">
            <v>13.727602238123932</v>
          </cell>
          <cell r="M14">
            <v>28.519949248179916</v>
          </cell>
          <cell r="N14">
            <v>0</v>
          </cell>
        </row>
        <row r="15">
          <cell r="K15" t="str">
            <v>Finland</v>
          </cell>
          <cell r="L15">
            <v>12.77264751055851</v>
          </cell>
          <cell r="M15">
            <v>12.406805801040646</v>
          </cell>
          <cell r="N15">
            <v>7.794019028858867</v>
          </cell>
        </row>
        <row r="16">
          <cell r="K16" t="str">
            <v>France</v>
          </cell>
          <cell r="L16">
            <v>14.024234321706952</v>
          </cell>
          <cell r="M16">
            <v>36.734644024000595</v>
          </cell>
          <cell r="N16">
            <v>11.309370235456566</v>
          </cell>
        </row>
        <row r="17">
          <cell r="K17" t="str">
            <v>Germany</v>
          </cell>
          <cell r="L17">
            <v>12.66825504739622</v>
          </cell>
          <cell r="M17">
            <v>60.02364196510054</v>
          </cell>
          <cell r="N17">
            <v>4.083240950006839</v>
          </cell>
        </row>
        <row r="18">
          <cell r="K18" t="str">
            <v>Greece</v>
          </cell>
          <cell r="L18">
            <v>11.057048094085133</v>
          </cell>
          <cell r="M18">
            <v>46.15115726226838</v>
          </cell>
          <cell r="N18">
            <v>31.24817939632755</v>
          </cell>
        </row>
        <row r="19">
          <cell r="K19" t="str">
            <v>Hungary</v>
          </cell>
          <cell r="L19">
            <v>14.566603809564167</v>
          </cell>
          <cell r="M19">
            <v>97.8875776002712</v>
          </cell>
          <cell r="N19">
            <v>72.23109327056612</v>
          </cell>
        </row>
        <row r="20">
          <cell r="K20" t="str">
            <v>Iceland</v>
          </cell>
          <cell r="L20">
            <v>6.078939868908521</v>
          </cell>
          <cell r="M20">
            <v>17.226104303220293</v>
          </cell>
          <cell r="N20">
            <v>13.565118267312625</v>
          </cell>
        </row>
        <row r="21">
          <cell r="K21" t="str">
            <v>Ireland</v>
          </cell>
          <cell r="L21">
            <v>17.854245469937673</v>
          </cell>
          <cell r="M21">
            <v>23.966281206095317</v>
          </cell>
          <cell r="N21">
            <v>0</v>
          </cell>
        </row>
        <row r="22">
          <cell r="K22" t="str">
            <v>Italy</v>
          </cell>
          <cell r="L22">
            <v>14.865155025548548</v>
          </cell>
          <cell r="M22">
            <v>29.17624518196301</v>
          </cell>
          <cell r="N22">
            <v>0</v>
          </cell>
        </row>
        <row r="23">
          <cell r="K23" t="str">
            <v>Japan</v>
          </cell>
          <cell r="L23">
            <v>11.772294460339793</v>
          </cell>
          <cell r="M23">
            <v>28.97795559468257</v>
          </cell>
          <cell r="N23">
            <v>13.88527038911873</v>
          </cell>
        </row>
        <row r="24">
          <cell r="K24" t="str">
            <v>Korea</v>
          </cell>
          <cell r="L24">
            <v>3.9527964237972717</v>
          </cell>
          <cell r="M24">
            <v>23.91801181526786</v>
          </cell>
          <cell r="N24">
            <v>6.166362421123743</v>
          </cell>
        </row>
        <row r="25">
          <cell r="K25" t="str">
            <v>Luxembourg</v>
          </cell>
          <cell r="L25">
            <v>15.367798182056289</v>
          </cell>
          <cell r="M25">
            <v>41.78120130746553</v>
          </cell>
          <cell r="N25">
            <v>34.779387461836635</v>
          </cell>
        </row>
        <row r="26">
          <cell r="K26" t="str">
            <v>Mexico</v>
          </cell>
          <cell r="L26">
            <v>24.306834324196345</v>
          </cell>
          <cell r="M26">
            <v>0</v>
          </cell>
          <cell r="N26">
            <v>36.59978817872591</v>
          </cell>
        </row>
        <row r="27">
          <cell r="K27" t="str">
            <v>Netherlands</v>
          </cell>
          <cell r="L27">
            <v>18.99389892943479</v>
          </cell>
          <cell r="M27">
            <v>28.77863474156786</v>
          </cell>
          <cell r="N27">
            <v>0</v>
          </cell>
        </row>
        <row r="28">
          <cell r="K28" t="str">
            <v>New Zealand</v>
          </cell>
          <cell r="L28">
            <v>24.05947084061656</v>
          </cell>
          <cell r="M28">
            <v>0</v>
          </cell>
          <cell r="N28">
            <v>23.17389692250649</v>
          </cell>
        </row>
        <row r="29">
          <cell r="K29" t="str">
            <v>Norway</v>
          </cell>
          <cell r="L29">
            <v>15.988560637370396</v>
          </cell>
          <cell r="M29">
            <v>24.91802091786405</v>
          </cell>
          <cell r="N29">
            <v>9.854584543788043</v>
          </cell>
        </row>
        <row r="30">
          <cell r="K30" t="str">
            <v>Poland</v>
          </cell>
          <cell r="L30">
            <v>8.729187684690293</v>
          </cell>
          <cell r="M30">
            <v>111.73360236403576</v>
          </cell>
          <cell r="N30">
            <v>0</v>
          </cell>
        </row>
        <row r="31">
          <cell r="K31" t="str">
            <v>Portugal</v>
          </cell>
          <cell r="L31">
            <v>17.855715355043134</v>
          </cell>
          <cell r="M31">
            <v>25.34491253824408</v>
          </cell>
          <cell r="N31">
            <v>39.0700057411539</v>
          </cell>
        </row>
        <row r="32">
          <cell r="K32" t="str">
            <v>Spain</v>
          </cell>
          <cell r="L32">
            <v>15.70125002339924</v>
          </cell>
          <cell r="M32">
            <v>70.1727095903925</v>
          </cell>
          <cell r="N32">
            <v>0</v>
          </cell>
        </row>
        <row r="33">
          <cell r="K33" t="str">
            <v>Sweden</v>
          </cell>
          <cell r="L33">
            <v>11.014186271918232</v>
          </cell>
          <cell r="M33">
            <v>25.951520796881624</v>
          </cell>
          <cell r="N33">
            <v>2.5175282907241674</v>
          </cell>
        </row>
        <row r="34">
          <cell r="K34" t="str">
            <v>Switzerland</v>
          </cell>
          <cell r="L34">
            <v>12.986665651735171</v>
          </cell>
          <cell r="M34">
            <v>37.031284234650784</v>
          </cell>
          <cell r="N34">
            <v>0</v>
          </cell>
        </row>
        <row r="35">
          <cell r="K35" t="str">
            <v>Turkey</v>
          </cell>
          <cell r="L35">
            <v>5.2502050861361775</v>
          </cell>
          <cell r="M35">
            <v>15.31326831532291</v>
          </cell>
          <cell r="N35">
            <v>30.62619633579437</v>
          </cell>
        </row>
        <row r="36">
          <cell r="K36" t="str">
            <v>United Kingdom</v>
          </cell>
          <cell r="L36">
            <v>15.528159525734303</v>
          </cell>
          <cell r="M36">
            <v>33.7798822034877</v>
          </cell>
          <cell r="N36">
            <v>0</v>
          </cell>
        </row>
        <row r="37">
          <cell r="K37" t="str">
            <v>United States</v>
          </cell>
          <cell r="L37">
            <v>11.110000000000001</v>
          </cell>
          <cell r="M37">
            <v>4.24</v>
          </cell>
          <cell r="N37">
            <v>21.945</v>
          </cell>
        </row>
        <row r="38">
          <cell r="K38" t="str">
            <v>OECD average</v>
          </cell>
          <cell r="L38">
            <v>13.649827556072168</v>
          </cell>
          <cell r="M38">
            <v>33.75168049348357</v>
          </cell>
          <cell r="N38">
            <v>15.900451425400862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igure 1.1"/>
      <sheetName val="Table 1.2"/>
      <sheetName val="Figure 1.2"/>
      <sheetName val="Table 1.3"/>
      <sheetName val="Table 1.4"/>
      <sheetName val="Figure 1.3"/>
      <sheetName val="Figure 1.4"/>
      <sheetName val="PTO&amp;TEM loc cur"/>
      <sheetName val="notes"/>
      <sheetName val="By country"/>
      <sheetName val="Conv. to US$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Data"/>
      <sheetName val="Correl"/>
      <sheetName val="New MFP acceleration"/>
      <sheetName val="MFP acceleration"/>
      <sheetName val="XY graphs"/>
      <sheetName val="ICTperGDP"/>
      <sheetName val="PCs Installed"/>
    </sheetNames>
    <sheetDataSet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</row>
        <row r="2">
          <cell r="B2" t="str">
            <v>GDP per capita (US=100)</v>
          </cell>
          <cell r="C2" t="str">
            <v>GDP per capita, growth 1990-98, trend adjusted</v>
          </cell>
          <cell r="D2" t="str">
            <v>Labour productivity growth 1990-98, trend adjusted</v>
          </cell>
          <cell r="E2" t="str">
            <v>MFP growth 1990-99, trend adjusted</v>
          </cell>
          <cell r="F2" t="str">
            <v>MFP acceleration 1980-90 - 1990-99, trend adjusted</v>
          </cell>
          <cell r="G2" t="str">
            <v>Secure servers per million inhabitants, march 2000</v>
          </cell>
          <cell r="H2" t="str">
            <v>Share of ICT producers in business sector employment, 1998</v>
          </cell>
          <cell r="I2" t="str">
            <v>% IT in patents granted by USPTO to the country, 1998</v>
          </cell>
          <cell r="J2" t="str">
            <v>IT patents granted by USPTO, AAGR 92-98</v>
          </cell>
          <cell r="K2" t="str">
            <v>Average IT intensity, %GDP 1992-1999</v>
          </cell>
          <cell r="L2" t="str">
            <v>IT hardware intensity, 1997</v>
          </cell>
          <cell r="M2" t="str">
            <v>IT services and software intensity, 1997</v>
          </cell>
          <cell r="N2" t="str">
            <v>IT telecom. intensity, 1997</v>
          </cell>
          <cell r="O2" t="str">
            <v>IT AAGR, 92-97</v>
          </cell>
          <cell r="P2" t="str">
            <v>IT hardware contribution, 92-97</v>
          </cell>
          <cell r="Q2" t="str">
            <v>IT services and software contribution, 92-97</v>
          </cell>
          <cell r="R2" t="str">
            <v>IT telecom. Contribution, 92-97</v>
          </cell>
          <cell r="S2" t="str">
            <v>Internet access cost, 98-99</v>
          </cell>
          <cell r="T2" t="str">
            <v>Internet hosts per thousand inhabitants, Sep99</v>
          </cell>
          <cell r="U2" t="str">
            <v>Average PC base per 100 inhabitants, 1999</v>
          </cell>
          <cell r="V2" t="str">
            <v>Growth rate Internet hosts, Sep97-March 2000</v>
          </cell>
          <cell r="W2" t="str">
            <v>Cellular mobile subscribers per 100 inhabitants, 1997</v>
          </cell>
          <cell r="X2" t="str">
            <v>Relative price level Office and Computing Equipment, 1996</v>
          </cell>
          <cell r="Y2" t="str">
            <v>Share of ICT producers in business sector value added, 1998</v>
          </cell>
          <cell r="Z2" t="str">
            <v>Secure web servers per 100 thousands inhabitants, aug 1998</v>
          </cell>
        </row>
        <row r="3">
          <cell r="A3" t="str">
            <v>Australia</v>
          </cell>
          <cell r="B3">
            <v>74.85186293580728</v>
          </cell>
          <cell r="C3">
            <v>2.4</v>
          </cell>
          <cell r="D3">
            <v>2</v>
          </cell>
          <cell r="E3">
            <v>1.4</v>
          </cell>
          <cell r="F3">
            <v>0.9</v>
          </cell>
          <cell r="G3">
            <v>119.1</v>
          </cell>
          <cell r="H3">
            <v>2.62</v>
          </cell>
          <cell r="I3">
            <v>7.991803278688525</v>
          </cell>
          <cell r="J3">
            <v>19.588011647974767</v>
          </cell>
          <cell r="K3">
            <v>8.042982337218676</v>
          </cell>
          <cell r="L3">
            <v>1.4241116315945948</v>
          </cell>
          <cell r="M3">
            <v>2.54328579192639</v>
          </cell>
          <cell r="N3">
            <v>4.157877230339927</v>
          </cell>
          <cell r="O3">
            <v>2.2592045356842787</v>
          </cell>
          <cell r="P3">
            <v>0.9979997153130168</v>
          </cell>
          <cell r="Q3">
            <v>-0.13978643122713894</v>
          </cell>
          <cell r="R3">
            <v>1.4009912515984007</v>
          </cell>
          <cell r="S3">
            <v>62.674075034452194</v>
          </cell>
          <cell r="T3">
            <v>55</v>
          </cell>
          <cell r="U3">
            <v>48.724969415735956</v>
          </cell>
          <cell r="V3">
            <v>2</v>
          </cell>
          <cell r="W3">
            <v>26.01905205479452</v>
          </cell>
          <cell r="X3">
            <v>1.2984058498372302</v>
          </cell>
          <cell r="Y3">
            <v>4.14</v>
          </cell>
          <cell r="Z3">
            <v>3.7095890410958905</v>
          </cell>
        </row>
        <row r="4">
          <cell r="A4" t="str">
            <v>Austria</v>
          </cell>
          <cell r="B4">
            <v>78.70016857485088</v>
          </cell>
          <cell r="C4">
            <v>1.7</v>
          </cell>
          <cell r="D4" t="str">
            <v>..</v>
          </cell>
          <cell r="E4">
            <v>0.9</v>
          </cell>
          <cell r="F4">
            <v>-0.5</v>
          </cell>
          <cell r="G4">
            <v>42.1</v>
          </cell>
          <cell r="H4">
            <v>4.9</v>
          </cell>
          <cell r="I4">
            <v>5.797101449275362</v>
          </cell>
          <cell r="J4">
            <v>15.709373006871786</v>
          </cell>
          <cell r="K4">
            <v>4.7506588978214355</v>
          </cell>
          <cell r="L4">
            <v>0.9163648846230488</v>
          </cell>
          <cell r="M4">
            <v>2.1701323970035835</v>
          </cell>
          <cell r="N4">
            <v>1.9758134929941875</v>
          </cell>
          <cell r="O4">
            <v>0.5449148061266038</v>
          </cell>
          <cell r="P4">
            <v>0.6151257851013702</v>
          </cell>
          <cell r="Q4">
            <v>0.27897920130284676</v>
          </cell>
          <cell r="R4">
            <v>-0.34919018027761317</v>
          </cell>
          <cell r="S4">
            <v>172.19999389071103</v>
          </cell>
          <cell r="T4">
            <v>28</v>
          </cell>
          <cell r="U4">
            <v>23.981261154074954</v>
          </cell>
          <cell r="V4">
            <v>4.8</v>
          </cell>
          <cell r="W4">
            <v>14.266266388922926</v>
          </cell>
          <cell r="X4">
            <v>1.5247254729865247</v>
          </cell>
          <cell r="Y4">
            <v>6.78</v>
          </cell>
          <cell r="Z4">
            <v>1.2988604337703713</v>
          </cell>
        </row>
        <row r="5">
          <cell r="A5" t="str">
            <v>Belgium</v>
          </cell>
          <cell r="B5">
            <v>79.2443420309173</v>
          </cell>
          <cell r="C5">
            <v>1.7</v>
          </cell>
          <cell r="D5">
            <v>2.2</v>
          </cell>
          <cell r="E5">
            <v>1</v>
          </cell>
          <cell r="F5">
            <v>-0.4</v>
          </cell>
          <cell r="G5">
            <v>23.6</v>
          </cell>
          <cell r="H5">
            <v>4.26</v>
          </cell>
          <cell r="I5">
            <v>9.268292682926829</v>
          </cell>
          <cell r="J5">
            <v>29.652909855486143</v>
          </cell>
          <cell r="K5">
            <v>5.57637978822522</v>
          </cell>
          <cell r="L5">
            <v>1.003778415600556</v>
          </cell>
          <cell r="M5">
            <v>2.6645259647174604</v>
          </cell>
          <cell r="N5">
            <v>2.3737292814108115</v>
          </cell>
          <cell r="O5">
            <v>2.0244174959865644</v>
          </cell>
          <cell r="P5">
            <v>0.5306249736252149</v>
          </cell>
          <cell r="Q5">
            <v>0.1486522864096677</v>
          </cell>
          <cell r="R5">
            <v>1.345140235951682</v>
          </cell>
          <cell r="S5">
            <v>168.0723351845431</v>
          </cell>
          <cell r="T5">
            <v>30</v>
          </cell>
          <cell r="U5">
            <v>21.079917832338843</v>
          </cell>
          <cell r="V5">
            <v>5.2</v>
          </cell>
          <cell r="W5">
            <v>9.565115822536317</v>
          </cell>
          <cell r="X5">
            <v>1.450289840216762</v>
          </cell>
          <cell r="Y5">
            <v>5.76</v>
          </cell>
          <cell r="Z5">
            <v>0.5104043973301924</v>
          </cell>
        </row>
        <row r="6">
          <cell r="A6" t="str">
            <v>Canada</v>
          </cell>
          <cell r="B6">
            <v>81.02876246687872</v>
          </cell>
          <cell r="C6">
            <v>1.2</v>
          </cell>
          <cell r="D6">
            <v>1.1</v>
          </cell>
          <cell r="E6">
            <v>1.2</v>
          </cell>
          <cell r="F6">
            <v>0.7</v>
          </cell>
          <cell r="G6">
            <v>87.1</v>
          </cell>
          <cell r="H6">
            <v>4.57</v>
          </cell>
          <cell r="I6">
            <v>14.654454621149043</v>
          </cell>
          <cell r="J6">
            <v>24.971730052766738</v>
          </cell>
          <cell r="K6">
            <v>7.527815297944568</v>
          </cell>
          <cell r="L6">
            <v>1.3120691359087289</v>
          </cell>
          <cell r="M6">
            <v>3.495373363530043</v>
          </cell>
          <cell r="N6">
            <v>2.661753730766591</v>
          </cell>
          <cell r="O6">
            <v>1.825791503527638</v>
          </cell>
          <cell r="P6">
            <v>0.6175822494582115</v>
          </cell>
          <cell r="Q6">
            <v>0.5525475806108708</v>
          </cell>
          <cell r="R6">
            <v>0.6556616734585557</v>
          </cell>
          <cell r="S6">
            <v>53.198293215842206</v>
          </cell>
          <cell r="T6">
            <v>76</v>
          </cell>
          <cell r="U6">
            <v>40.137417598635665</v>
          </cell>
          <cell r="V6">
            <v>3.2</v>
          </cell>
          <cell r="W6">
            <v>14.05000166983936</v>
          </cell>
          <cell r="X6">
            <v>1.0845573985276316</v>
          </cell>
          <cell r="Y6">
            <v>6.53</v>
          </cell>
          <cell r="Z6">
            <v>3.416491333533714</v>
          </cell>
        </row>
        <row r="7">
          <cell r="A7" t="str">
            <v>Czech Republic</v>
          </cell>
          <cell r="B7">
            <v>44.609566519325796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>
            <v>13</v>
          </cell>
          <cell r="H7">
            <v>3.3</v>
          </cell>
          <cell r="I7" t="str">
            <v>-</v>
          </cell>
          <cell r="J7" t="str">
            <v>-</v>
          </cell>
          <cell r="K7">
            <v>6.607155284425979</v>
          </cell>
          <cell r="L7">
            <v>1.4683587969589793</v>
          </cell>
          <cell r="M7">
            <v>2.439881977506219</v>
          </cell>
          <cell r="N7">
            <v>2.54674933941403</v>
          </cell>
          <cell r="O7">
            <v>2.109859010817174</v>
          </cell>
          <cell r="P7">
            <v>0.23228853662926155</v>
          </cell>
          <cell r="Q7">
            <v>-0.27196657220773224</v>
          </cell>
          <cell r="R7">
            <v>2.1495370463956447</v>
          </cell>
          <cell r="S7">
            <v>181.95681530211257</v>
          </cell>
          <cell r="T7">
            <v>11</v>
          </cell>
          <cell r="U7">
            <v>11.53493929091792</v>
          </cell>
          <cell r="V7">
            <v>3.4</v>
          </cell>
          <cell r="W7">
            <v>5.093963075119664</v>
          </cell>
          <cell r="X7">
            <v>1.1347859115167471</v>
          </cell>
          <cell r="Y7">
            <v>4.65</v>
          </cell>
          <cell r="Z7">
            <v>0.25398065839601447</v>
          </cell>
        </row>
        <row r="8">
          <cell r="A8" t="str">
            <v>Denmark</v>
          </cell>
          <cell r="B8">
            <v>86.99034318984349</v>
          </cell>
          <cell r="C8">
            <v>2.1</v>
          </cell>
          <cell r="D8">
            <v>2.3</v>
          </cell>
          <cell r="E8">
            <v>1.5</v>
          </cell>
          <cell r="F8">
            <v>0.9</v>
          </cell>
          <cell r="G8">
            <v>39.8</v>
          </cell>
          <cell r="H8">
            <v>5.13</v>
          </cell>
          <cell r="I8">
            <v>3.101736972704715</v>
          </cell>
          <cell r="J8">
            <v>0</v>
          </cell>
          <cell r="K8">
            <v>6.514508656052989</v>
          </cell>
          <cell r="L8">
            <v>1.2440874103219706</v>
          </cell>
          <cell r="M8">
            <v>3.006209654879095</v>
          </cell>
          <cell r="N8">
            <v>2.2887489145595046</v>
          </cell>
          <cell r="O8">
            <v>1.1993585284469561</v>
          </cell>
          <cell r="P8">
            <v>0.44443568541260914</v>
          </cell>
          <cell r="Q8">
            <v>0.25433486013420725</v>
          </cell>
          <cell r="R8">
            <v>0.5005879829001396</v>
          </cell>
          <cell r="S8">
            <v>92.9752631363826</v>
          </cell>
          <cell r="T8">
            <v>60</v>
          </cell>
          <cell r="U8">
            <v>47.735388084946436</v>
          </cell>
          <cell r="V8">
            <v>3.2</v>
          </cell>
          <cell r="W8">
            <v>27.5155487804878</v>
          </cell>
          <cell r="X8">
            <v>1.6005259245310146</v>
          </cell>
          <cell r="Y8" t="str">
            <v>-</v>
          </cell>
          <cell r="Z8">
            <v>1.009908536585366</v>
          </cell>
        </row>
        <row r="9">
          <cell r="A9" t="str">
            <v>Finland</v>
          </cell>
          <cell r="B9">
            <v>69.85688453367072</v>
          </cell>
          <cell r="C9">
            <v>1.3</v>
          </cell>
          <cell r="D9">
            <v>2.9</v>
          </cell>
          <cell r="E9">
            <v>3.2</v>
          </cell>
          <cell r="F9">
            <v>1.1</v>
          </cell>
          <cell r="G9">
            <v>54.4</v>
          </cell>
          <cell r="H9">
            <v>5.56</v>
          </cell>
          <cell r="I9">
            <v>29.04841402337229</v>
          </cell>
          <cell r="J9">
            <v>41.6941101217225</v>
          </cell>
          <cell r="K9">
            <v>5.552621756755578</v>
          </cell>
          <cell r="L9">
            <v>1.3251877463598676</v>
          </cell>
          <cell r="M9">
            <v>2.2417166173766554</v>
          </cell>
          <cell r="N9">
            <v>2.4074036295556516</v>
          </cell>
          <cell r="O9">
            <v>4.091927502447436</v>
          </cell>
          <cell r="P9">
            <v>1.0984868297853765</v>
          </cell>
          <cell r="Q9">
            <v>0.6924156032680061</v>
          </cell>
          <cell r="R9">
            <v>2.3010250693940533</v>
          </cell>
          <cell r="S9">
            <v>48.81492138887055</v>
          </cell>
          <cell r="T9">
            <v>123</v>
          </cell>
          <cell r="U9">
            <v>36.205227492739596</v>
          </cell>
          <cell r="V9">
            <v>2.3</v>
          </cell>
          <cell r="W9">
            <v>45.58753403345002</v>
          </cell>
          <cell r="X9">
            <v>1.518229223833134</v>
          </cell>
          <cell r="Y9">
            <v>8.26</v>
          </cell>
          <cell r="Z9">
            <v>1.575262543757293</v>
          </cell>
        </row>
        <row r="10">
          <cell r="A10" t="str">
            <v>France</v>
          </cell>
          <cell r="B10">
            <v>72.60418965378383</v>
          </cell>
          <cell r="C10">
            <v>1.2</v>
          </cell>
          <cell r="D10">
            <v>1.8</v>
          </cell>
          <cell r="E10">
            <v>0.8</v>
          </cell>
          <cell r="F10">
            <v>-0.6</v>
          </cell>
          <cell r="G10">
            <v>18</v>
          </cell>
          <cell r="H10">
            <v>4.01</v>
          </cell>
          <cell r="I10">
            <v>13.309207880981102</v>
          </cell>
          <cell r="J10">
            <v>11.03133538490997</v>
          </cell>
          <cell r="K10">
            <v>5.812579332521689</v>
          </cell>
          <cell r="L10">
            <v>0.8502289280016253</v>
          </cell>
          <cell r="M10">
            <v>3.301183504266017</v>
          </cell>
          <cell r="N10">
            <v>2.2422273928034926</v>
          </cell>
          <cell r="O10">
            <v>1.7260643614105196</v>
          </cell>
          <cell r="P10">
            <v>0.09405201426648106</v>
          </cell>
          <cell r="Q10">
            <v>1.0955032627919574</v>
          </cell>
          <cell r="R10">
            <v>0.536509084352081</v>
          </cell>
          <cell r="S10">
            <v>123.94747182926108</v>
          </cell>
          <cell r="T10">
            <v>13</v>
          </cell>
          <cell r="U10">
            <v>22.47341680365932</v>
          </cell>
          <cell r="V10">
            <v>3.4</v>
          </cell>
          <cell r="W10">
            <v>9.829761538724334</v>
          </cell>
          <cell r="X10">
            <v>1.35735871568482</v>
          </cell>
          <cell r="Y10">
            <v>5.26</v>
          </cell>
          <cell r="Z10">
            <v>0.4270438317788938</v>
          </cell>
        </row>
        <row r="11">
          <cell r="A11" t="str">
            <v>West Germany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-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  <cell r="Y11" t="str">
            <v>-</v>
          </cell>
          <cell r="Z11" t="str">
            <v>-</v>
          </cell>
        </row>
        <row r="12">
          <cell r="A12" t="str">
            <v>Germany</v>
          </cell>
          <cell r="B12">
            <v>75.18584339609717</v>
          </cell>
          <cell r="C12">
            <v>0.9</v>
          </cell>
          <cell r="D12">
            <v>2.5</v>
          </cell>
          <cell r="E12">
            <v>0.7</v>
          </cell>
          <cell r="F12">
            <v>-0.3</v>
          </cell>
          <cell r="G12">
            <v>34.5</v>
          </cell>
          <cell r="H12">
            <v>3.12</v>
          </cell>
          <cell r="I12">
            <v>6.696550593123052</v>
          </cell>
          <cell r="J12">
            <v>12.170028138933574</v>
          </cell>
          <cell r="K12">
            <v>5.216027818440455</v>
          </cell>
          <cell r="L12">
            <v>0.935371549399871</v>
          </cell>
          <cell r="M12">
            <v>2.381125562361243</v>
          </cell>
          <cell r="N12">
            <v>2.271852562757901</v>
          </cell>
          <cell r="O12">
            <v>0.9535693718335383</v>
          </cell>
          <cell r="P12">
            <v>0.4935191966466901</v>
          </cell>
          <cell r="Q12">
            <v>0.32483213202347555</v>
          </cell>
          <cell r="R12">
            <v>0.13521804316337277</v>
          </cell>
          <cell r="S12">
            <v>117.73743219167471</v>
          </cell>
          <cell r="T12">
            <v>20</v>
          </cell>
          <cell r="U12">
            <v>25.630124136586794</v>
          </cell>
          <cell r="V12">
            <v>2.5</v>
          </cell>
          <cell r="W12">
            <v>9.94707385326682</v>
          </cell>
          <cell r="X12">
            <v>1.4481524038866906</v>
          </cell>
          <cell r="Y12">
            <v>6.11</v>
          </cell>
          <cell r="Z12">
            <v>0.6789147098187127</v>
          </cell>
        </row>
        <row r="13">
          <cell r="A13" t="str">
            <v>Greece</v>
          </cell>
          <cell r="B13">
            <v>47.440360964973095</v>
          </cell>
          <cell r="C13">
            <v>1.3</v>
          </cell>
          <cell r="D13">
            <v>0.9</v>
          </cell>
          <cell r="E13" t="str">
            <v>-</v>
          </cell>
          <cell r="F13" t="str">
            <v>-</v>
          </cell>
          <cell r="G13">
            <v>6.5</v>
          </cell>
          <cell r="H13" t="str">
            <v>-</v>
          </cell>
          <cell r="I13" t="str">
            <v>-</v>
          </cell>
          <cell r="J13" t="str">
            <v>-</v>
          </cell>
          <cell r="K13">
            <v>3.771650674913902</v>
          </cell>
          <cell r="L13">
            <v>0.38717064295626724</v>
          </cell>
          <cell r="M13">
            <v>0.5545564356558147</v>
          </cell>
          <cell r="N13">
            <v>3.082632348958363</v>
          </cell>
          <cell r="O13">
            <v>8.737048899707416</v>
          </cell>
          <cell r="P13">
            <v>0.7821132791006429</v>
          </cell>
          <cell r="Q13">
            <v>0.3098522452941447</v>
          </cell>
          <cell r="R13">
            <v>7.645083375312629</v>
          </cell>
          <cell r="S13">
            <v>103.48581223903047</v>
          </cell>
          <cell r="T13">
            <v>7</v>
          </cell>
          <cell r="U13">
            <v>6.060742319915077</v>
          </cell>
          <cell r="V13">
            <v>3.4</v>
          </cell>
          <cell r="W13">
            <v>8.553506937844515</v>
          </cell>
          <cell r="X13">
            <v>1.4849613011561087</v>
          </cell>
          <cell r="Y13" t="str">
            <v>-</v>
          </cell>
          <cell r="Z13">
            <v>0.14255844896407527</v>
          </cell>
        </row>
        <row r="14">
          <cell r="A14" t="str">
            <v>Hungary</v>
          </cell>
          <cell r="B14">
            <v>33.679448104482766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>
            <v>4.9</v>
          </cell>
          <cell r="H14">
            <v>5.72</v>
          </cell>
          <cell r="I14" t="str">
            <v>-</v>
          </cell>
          <cell r="J14" t="str">
            <v>-</v>
          </cell>
          <cell r="K14">
            <v>4.568011823252672</v>
          </cell>
          <cell r="L14">
            <v>1.0599927059035967</v>
          </cell>
          <cell r="M14">
            <v>1.73131033411203</v>
          </cell>
          <cell r="N14">
            <v>1.6144193159622622</v>
          </cell>
          <cell r="O14">
            <v>2.754283377248971</v>
          </cell>
          <cell r="P14">
            <v>0.30888702195621753</v>
          </cell>
          <cell r="Q14">
            <v>1.3173869221365144</v>
          </cell>
          <cell r="R14">
            <v>1.1280094331562394</v>
          </cell>
          <cell r="S14">
            <v>108.39494123349913</v>
          </cell>
          <cell r="T14">
            <v>12</v>
          </cell>
          <cell r="U14">
            <v>6.702234803337307</v>
          </cell>
          <cell r="V14">
            <v>4.5</v>
          </cell>
          <cell r="W14">
            <v>7.057057057057056</v>
          </cell>
          <cell r="X14">
            <v>1.3562118430797443</v>
          </cell>
          <cell r="Y14">
            <v>9.21</v>
          </cell>
          <cell r="Z14">
            <v>0.19019019019019018</v>
          </cell>
        </row>
        <row r="15">
          <cell r="A15" t="str">
            <v>Iceland</v>
          </cell>
          <cell r="B15">
            <v>84.30425071121877</v>
          </cell>
          <cell r="C15">
            <v>0.8</v>
          </cell>
          <cell r="D15">
            <v>1.3</v>
          </cell>
          <cell r="E15">
            <v>1</v>
          </cell>
          <cell r="F15" t="str">
            <v>-</v>
          </cell>
          <cell r="G15">
            <v>193.9</v>
          </cell>
          <cell r="H15">
            <v>4.24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  <cell r="S15">
            <v>72.04331411851959</v>
          </cell>
          <cell r="T15">
            <v>97</v>
          </cell>
          <cell r="U15" t="str">
            <v>-</v>
          </cell>
          <cell r="V15">
            <v>2</v>
          </cell>
          <cell r="W15">
            <v>23.994890510948906</v>
          </cell>
          <cell r="X15">
            <v>1.3238082001172526</v>
          </cell>
          <cell r="Y15" t="str">
            <v>-</v>
          </cell>
          <cell r="Z15">
            <v>4.744525547445256</v>
          </cell>
        </row>
        <row r="16">
          <cell r="A16" t="str">
            <v>Ireland</v>
          </cell>
          <cell r="B16">
            <v>70.32489942856631</v>
          </cell>
          <cell r="C16">
            <v>5.6</v>
          </cell>
          <cell r="D16">
            <v>3.8</v>
          </cell>
          <cell r="E16">
            <v>3.9</v>
          </cell>
          <cell r="F16">
            <v>0.7</v>
          </cell>
          <cell r="G16">
            <v>47.8</v>
          </cell>
          <cell r="H16">
            <v>4.6</v>
          </cell>
          <cell r="I16">
            <v>24.375</v>
          </cell>
          <cell r="J16">
            <v>17.263330460725925</v>
          </cell>
          <cell r="K16">
            <v>5.866757403640514</v>
          </cell>
          <cell r="L16">
            <v>0.8417749724989495</v>
          </cell>
          <cell r="M16">
            <v>1.3584809828917606</v>
          </cell>
          <cell r="N16">
            <v>3.5033082250430225</v>
          </cell>
          <cell r="O16">
            <v>1.0516910025935253</v>
          </cell>
          <cell r="P16">
            <v>-0.1351837351572792</v>
          </cell>
          <cell r="Q16">
            <v>-0.5384244628507298</v>
          </cell>
          <cell r="R16">
            <v>1.7252992006015344</v>
          </cell>
          <cell r="S16">
            <v>137.90213132943526</v>
          </cell>
          <cell r="T16">
            <v>14</v>
          </cell>
          <cell r="U16">
            <v>23.417890520694257</v>
          </cell>
          <cell r="V16">
            <v>3.3</v>
          </cell>
          <cell r="W16">
            <v>14.3508569822984</v>
          </cell>
          <cell r="X16">
            <v>1.389712335499552</v>
          </cell>
          <cell r="Y16" t="str">
            <v>-</v>
          </cell>
          <cell r="Z16">
            <v>1.713964596796853</v>
          </cell>
        </row>
        <row r="17">
          <cell r="A17" t="str">
            <v>Italy</v>
          </cell>
          <cell r="B17">
            <v>72.508187602925</v>
          </cell>
          <cell r="C17">
            <v>1.3</v>
          </cell>
          <cell r="D17">
            <v>2</v>
          </cell>
          <cell r="E17">
            <v>1</v>
          </cell>
          <cell r="F17">
            <v>-0.3</v>
          </cell>
          <cell r="G17">
            <v>10.8</v>
          </cell>
          <cell r="H17">
            <v>3.5</v>
          </cell>
          <cell r="I17">
            <v>7.376283846872083</v>
          </cell>
          <cell r="J17">
            <v>15.086582988287534</v>
          </cell>
          <cell r="K17">
            <v>4.150961764092391</v>
          </cell>
          <cell r="L17">
            <v>0.5572517070789966</v>
          </cell>
          <cell r="M17">
            <v>1.3559149812031193</v>
          </cell>
          <cell r="N17">
            <v>2.3900761854201606</v>
          </cell>
          <cell r="O17">
            <v>2.5501595903573646</v>
          </cell>
          <cell r="P17">
            <v>-0.1727349663007471</v>
          </cell>
          <cell r="Q17">
            <v>0.4779117708970324</v>
          </cell>
          <cell r="R17">
            <v>2.244982785761079</v>
          </cell>
          <cell r="S17">
            <v>72.72569181355571</v>
          </cell>
          <cell r="T17">
            <v>9.246400160133884</v>
          </cell>
          <cell r="U17">
            <v>11.499819538434844</v>
          </cell>
          <cell r="V17">
            <v>3.7</v>
          </cell>
          <cell r="W17">
            <v>20.499124753236316</v>
          </cell>
          <cell r="X17">
            <v>1.3721662904284793</v>
          </cell>
          <cell r="Y17">
            <v>5.82</v>
          </cell>
          <cell r="Z17">
            <v>0.33717090896385454</v>
          </cell>
        </row>
        <row r="18">
          <cell r="A18" t="str">
            <v>Japan</v>
          </cell>
          <cell r="B18">
            <v>83.79524109940917</v>
          </cell>
          <cell r="C18">
            <v>0.9</v>
          </cell>
          <cell r="D18">
            <v>2.4</v>
          </cell>
          <cell r="E18">
            <v>0.3</v>
          </cell>
          <cell r="F18">
            <v>-1.4</v>
          </cell>
          <cell r="G18">
            <v>15.4</v>
          </cell>
          <cell r="H18">
            <v>3.43</v>
          </cell>
          <cell r="I18">
            <v>21.045903920521656</v>
          </cell>
          <cell r="J18">
            <v>13.223111560062462</v>
          </cell>
          <cell r="K18">
            <v>5.989026505321716</v>
          </cell>
          <cell r="L18">
            <v>1.1234954989021841</v>
          </cell>
          <cell r="M18">
            <v>2.697299282906063</v>
          </cell>
          <cell r="N18">
            <v>3.6236181948496613</v>
          </cell>
          <cell r="O18">
            <v>4.3068102497880245</v>
          </cell>
          <cell r="P18">
            <v>0.17276027563520996</v>
          </cell>
          <cell r="Q18">
            <v>-0.2010397388001801</v>
          </cell>
          <cell r="R18">
            <v>4.335089712952994</v>
          </cell>
          <cell r="S18">
            <v>88.8559597916746</v>
          </cell>
          <cell r="T18">
            <v>19</v>
          </cell>
          <cell r="U18">
            <v>24.774658604739276</v>
          </cell>
          <cell r="V18">
            <v>3</v>
          </cell>
          <cell r="W18">
            <v>30.446998519556182</v>
          </cell>
          <cell r="X18">
            <v>1.3964456267907983</v>
          </cell>
          <cell r="Y18">
            <v>5.81</v>
          </cell>
          <cell r="Z18">
            <v>0.42025501838615703</v>
          </cell>
        </row>
        <row r="19">
          <cell r="A19" t="str">
            <v>Korea</v>
          </cell>
          <cell r="B19">
            <v>49.36451779331414</v>
          </cell>
          <cell r="C19">
            <v>5.3</v>
          </cell>
          <cell r="D19">
            <v>4.7</v>
          </cell>
          <cell r="E19" t="str">
            <v>-</v>
          </cell>
          <cell r="F19" t="str">
            <v>-</v>
          </cell>
          <cell r="G19">
            <v>3.3</v>
          </cell>
          <cell r="H19">
            <v>2.48</v>
          </cell>
          <cell r="I19">
            <v>23.429878048780488</v>
          </cell>
          <cell r="J19">
            <v>30.512541363562384</v>
          </cell>
          <cell r="K19">
            <v>4.893772855995658</v>
          </cell>
          <cell r="L19">
            <v>1.6866546515878682</v>
          </cell>
          <cell r="M19">
            <v>0.8906750156460866</v>
          </cell>
          <cell r="N19">
            <v>3.55311352597631</v>
          </cell>
          <cell r="O19">
            <v>3.8287906993554333</v>
          </cell>
          <cell r="P19">
            <v>1.2330013600331515</v>
          </cell>
          <cell r="Q19">
            <v>-0.42238399095996554</v>
          </cell>
          <cell r="R19">
            <v>3.0181733302822473</v>
          </cell>
          <cell r="S19">
            <v>82.20339703654412</v>
          </cell>
          <cell r="T19">
            <v>7</v>
          </cell>
          <cell r="U19">
            <v>16.106457319886697</v>
          </cell>
          <cell r="V19">
            <v>4.4</v>
          </cell>
          <cell r="W19">
            <v>15.082960386727038</v>
          </cell>
          <cell r="Y19">
            <v>10.72</v>
          </cell>
          <cell r="Z19">
            <v>0.0896821751208522</v>
          </cell>
        </row>
        <row r="20">
          <cell r="A20" t="str">
            <v>Luxembourg</v>
          </cell>
          <cell r="B20" t="str">
            <v>-</v>
          </cell>
          <cell r="C20">
            <v>4</v>
          </cell>
          <cell r="D20" t="str">
            <v>-</v>
          </cell>
          <cell r="E20" t="str">
            <v>-</v>
          </cell>
          <cell r="F20" t="str">
            <v>-</v>
          </cell>
          <cell r="G20">
            <v>86.8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>
            <v>125.6901481091262</v>
          </cell>
          <cell r="T20" t="str">
            <v>-</v>
          </cell>
          <cell r="U20" t="str">
            <v>-</v>
          </cell>
          <cell r="V20" t="str">
            <v>-</v>
          </cell>
          <cell r="W20">
            <v>16.117026378896885</v>
          </cell>
          <cell r="X20">
            <v>1.7185581239375285</v>
          </cell>
          <cell r="Y20" t="str">
            <v>-</v>
          </cell>
          <cell r="Z20">
            <v>2.8776978417266186</v>
          </cell>
        </row>
        <row r="21">
          <cell r="A21" t="str">
            <v>Mexico</v>
          </cell>
          <cell r="B21">
            <v>26.24836297105162</v>
          </cell>
          <cell r="C21">
            <v>1.2</v>
          </cell>
          <cell r="D21">
            <v>-1.1</v>
          </cell>
          <cell r="E21" t="str">
            <v>-</v>
          </cell>
          <cell r="F21" t="str">
            <v>-</v>
          </cell>
          <cell r="G21">
            <v>1.3</v>
          </cell>
          <cell r="H21" t="str">
            <v>-</v>
          </cell>
          <cell r="I21">
            <v>2.857142857142857</v>
          </cell>
          <cell r="J21">
            <v>12.246204830937302</v>
          </cell>
          <cell r="K21">
            <v>3.654068563875236</v>
          </cell>
          <cell r="L21">
            <v>0.5634478700599027</v>
          </cell>
          <cell r="M21">
            <v>0.8442449272323033</v>
          </cell>
          <cell r="N21">
            <v>2.085396427813046</v>
          </cell>
          <cell r="O21">
            <v>1.7248141227232</v>
          </cell>
          <cell r="P21">
            <v>0.4666862959283519</v>
          </cell>
          <cell r="Q21">
            <v>0.607046423569518</v>
          </cell>
          <cell r="R21">
            <v>0.65108140322533</v>
          </cell>
          <cell r="S21">
            <v>85.87651381577186</v>
          </cell>
          <cell r="T21">
            <v>2</v>
          </cell>
          <cell r="U21">
            <v>4.514178672738419</v>
          </cell>
          <cell r="V21">
            <v>9.2</v>
          </cell>
          <cell r="W21">
            <v>1.8529417379959905</v>
          </cell>
          <cell r="X21">
            <v>1.0902957692606352</v>
          </cell>
          <cell r="Y21" t="str">
            <v>-</v>
          </cell>
          <cell r="Z21">
            <v>0.033941090993943636</v>
          </cell>
        </row>
        <row r="22">
          <cell r="A22" t="str">
            <v>Netherlands</v>
          </cell>
          <cell r="B22">
            <v>75.50408316641143</v>
          </cell>
          <cell r="C22">
            <v>2.1</v>
          </cell>
          <cell r="D22">
            <v>1.8</v>
          </cell>
          <cell r="E22">
            <v>1.1</v>
          </cell>
          <cell r="F22">
            <v>0</v>
          </cell>
          <cell r="G22">
            <v>29.4</v>
          </cell>
          <cell r="H22">
            <v>3.78</v>
          </cell>
          <cell r="I22">
            <v>16.620607974733517</v>
          </cell>
          <cell r="J22">
            <v>15.213030032523879</v>
          </cell>
          <cell r="K22">
            <v>6.741364530763579</v>
          </cell>
          <cell r="L22">
            <v>1.2833979145784278</v>
          </cell>
          <cell r="M22">
            <v>3.0029012182668287</v>
          </cell>
          <cell r="N22">
            <v>2.742531503091938</v>
          </cell>
          <cell r="O22">
            <v>1.2937668719547555</v>
          </cell>
          <cell r="P22">
            <v>0.4760761222234019</v>
          </cell>
          <cell r="Q22">
            <v>-0.12431300553597063</v>
          </cell>
          <cell r="R22">
            <v>0.9420037552673243</v>
          </cell>
          <cell r="S22">
            <v>108.01453167239129</v>
          </cell>
          <cell r="T22">
            <v>52</v>
          </cell>
          <cell r="U22">
            <v>40.06452837350541</v>
          </cell>
          <cell r="V22">
            <v>3.4</v>
          </cell>
          <cell r="W22">
            <v>10.781878551816614</v>
          </cell>
          <cell r="X22">
            <v>1.4810931196363342</v>
          </cell>
          <cell r="Y22">
            <v>5.05</v>
          </cell>
          <cell r="Z22">
            <v>0.9450226677734499</v>
          </cell>
        </row>
        <row r="23">
          <cell r="A23" t="str">
            <v>New Zealand</v>
          </cell>
          <cell r="B23">
            <v>60.83634970684494</v>
          </cell>
          <cell r="C23">
            <v>0.8</v>
          </cell>
          <cell r="D23">
            <v>0.4</v>
          </cell>
          <cell r="E23">
            <v>0.9</v>
          </cell>
          <cell r="F23">
            <v>0.3</v>
          </cell>
          <cell r="G23">
            <v>92.7</v>
          </cell>
          <cell r="H23">
            <v>2.08</v>
          </cell>
          <cell r="I23">
            <v>11.666666666666666</v>
          </cell>
          <cell r="J23">
            <v>45.10179872140776</v>
          </cell>
          <cell r="K23">
            <v>8.741715845161712</v>
          </cell>
          <cell r="L23">
            <v>1.2647070275653916</v>
          </cell>
          <cell r="M23">
            <v>2.9187030004501446</v>
          </cell>
          <cell r="N23">
            <v>4.4086919534740865</v>
          </cell>
          <cell r="O23">
            <v>-0.7388356336047188</v>
          </cell>
          <cell r="P23">
            <v>-0.0961988997825628</v>
          </cell>
          <cell r="Q23">
            <v>-1.4439642067836755</v>
          </cell>
          <cell r="R23">
            <v>0.8013274729615194</v>
          </cell>
          <cell r="S23">
            <v>79.53630081797252</v>
          </cell>
          <cell r="T23">
            <v>63</v>
          </cell>
          <cell r="U23">
            <v>36.57915277534705</v>
          </cell>
          <cell r="V23">
            <v>2.6</v>
          </cell>
          <cell r="W23">
            <v>13.078824498764074</v>
          </cell>
          <cell r="X23">
            <v>1.3097293639614989</v>
          </cell>
          <cell r="Y23" t="str">
            <v>-</v>
          </cell>
          <cell r="Z23">
            <v>2.7739631969239222</v>
          </cell>
        </row>
        <row r="24">
          <cell r="A24" t="str">
            <v>Norway</v>
          </cell>
          <cell r="B24">
            <v>91.26659610175275</v>
          </cell>
          <cell r="C24">
            <v>2.2</v>
          </cell>
          <cell r="D24">
            <v>2.1</v>
          </cell>
          <cell r="E24">
            <v>1.5</v>
          </cell>
          <cell r="F24">
            <v>0.6</v>
          </cell>
          <cell r="G24">
            <v>49.3</v>
          </cell>
          <cell r="H24">
            <v>5.27</v>
          </cell>
          <cell r="I24">
            <v>5.0761421319796955</v>
          </cell>
          <cell r="J24">
            <v>12.246204830937302</v>
          </cell>
          <cell r="K24">
            <v>5.808387357822586</v>
          </cell>
          <cell r="L24">
            <v>1.2490851941866399</v>
          </cell>
          <cell r="M24">
            <v>2.262413022706664</v>
          </cell>
          <cell r="N24">
            <v>2.2290320351247495</v>
          </cell>
          <cell r="O24">
            <v>0.7399924679588865</v>
          </cell>
          <cell r="P24">
            <v>0.5106700539118965</v>
          </cell>
          <cell r="Q24">
            <v>0.18178317553402484</v>
          </cell>
          <cell r="R24">
            <v>0.04753923851296517</v>
          </cell>
          <cell r="S24">
            <v>85.84269297643982</v>
          </cell>
          <cell r="T24">
            <v>88</v>
          </cell>
          <cell r="U24">
            <v>48.22949350067235</v>
          </cell>
          <cell r="V24">
            <v>2.7</v>
          </cell>
          <cell r="W24">
            <v>38.422616865261226</v>
          </cell>
          <cell r="X24">
            <v>1.5305831360060829</v>
          </cell>
          <cell r="Y24">
            <v>6.35</v>
          </cell>
          <cell r="Z24">
            <v>1.466544454628781</v>
          </cell>
        </row>
        <row r="25">
          <cell r="A25" t="str">
            <v>Poland</v>
          </cell>
          <cell r="B25">
            <v>25.532479358301792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>
            <v>3.1</v>
          </cell>
          <cell r="H25" t="str">
            <v>-</v>
          </cell>
          <cell r="I25" t="str">
            <v>-</v>
          </cell>
          <cell r="J25" t="str">
            <v>-</v>
          </cell>
          <cell r="K25">
            <v>2.804880351599548</v>
          </cell>
          <cell r="L25">
            <v>0.8305049392324415</v>
          </cell>
          <cell r="M25">
            <v>0.8731316677438214</v>
          </cell>
          <cell r="N25">
            <v>0.9703509554497636</v>
          </cell>
          <cell r="O25">
            <v>5.768576770180602</v>
          </cell>
          <cell r="P25">
            <v>1.3900618835614456</v>
          </cell>
          <cell r="Q25">
            <v>2.0041477524669875</v>
          </cell>
          <cell r="R25">
            <v>2.3743671341521693</v>
          </cell>
          <cell r="S25">
            <v>87.25225264762427</v>
          </cell>
          <cell r="T25">
            <v>4</v>
          </cell>
          <cell r="U25">
            <v>5.683993894551663</v>
          </cell>
          <cell r="V25">
            <v>2.9</v>
          </cell>
          <cell r="W25">
            <v>2.1017212372201373</v>
          </cell>
          <cell r="X25">
            <v>0.9226977532989253</v>
          </cell>
          <cell r="Y25" t="str">
            <v>-</v>
          </cell>
          <cell r="Z25">
            <v>0.06988481946421639</v>
          </cell>
        </row>
        <row r="26">
          <cell r="A26" t="str">
            <v>Portugal</v>
          </cell>
          <cell r="B26">
            <v>49.64369147589211</v>
          </cell>
          <cell r="C26">
            <v>2.5</v>
          </cell>
          <cell r="D26">
            <v>2.2</v>
          </cell>
          <cell r="E26" t="str">
            <v>-</v>
          </cell>
          <cell r="F26" t="str">
            <v>-</v>
          </cell>
          <cell r="G26">
            <v>9</v>
          </cell>
          <cell r="H26">
            <v>2.7</v>
          </cell>
          <cell r="I26" t="str">
            <v>-</v>
          </cell>
          <cell r="J26" t="str">
            <v>-</v>
          </cell>
          <cell r="K26">
            <v>4.387170574219881</v>
          </cell>
          <cell r="L26">
            <v>0.6385158324242617</v>
          </cell>
          <cell r="M26">
            <v>0.9212204160061043</v>
          </cell>
          <cell r="N26">
            <v>3.4397118009484995</v>
          </cell>
          <cell r="O26">
            <v>10.093429576250887</v>
          </cell>
          <cell r="P26">
            <v>0.9856787649007507</v>
          </cell>
          <cell r="Q26">
            <v>0.20456467737511771</v>
          </cell>
          <cell r="R26">
            <v>8.90318613397502</v>
          </cell>
          <cell r="S26">
            <v>105.2902398119238</v>
          </cell>
          <cell r="T26">
            <v>7</v>
          </cell>
          <cell r="U26">
            <v>9.85765904030877</v>
          </cell>
          <cell r="V26">
            <v>3.1</v>
          </cell>
          <cell r="W26">
            <v>15.373984901040604</v>
          </cell>
          <cell r="X26">
            <v>1.7643599297348884</v>
          </cell>
          <cell r="Y26">
            <v>5.62</v>
          </cell>
          <cell r="Z26">
            <v>0.3162619873495205</v>
          </cell>
        </row>
        <row r="27">
          <cell r="A27" t="str">
            <v>Spain</v>
          </cell>
          <cell r="B27">
            <v>54.52677985955238</v>
          </cell>
          <cell r="C27">
            <v>2.2</v>
          </cell>
          <cell r="D27">
            <v>1.8</v>
          </cell>
          <cell r="E27">
            <v>0.7</v>
          </cell>
          <cell r="F27">
            <v>-1</v>
          </cell>
          <cell r="G27">
            <v>15.6</v>
          </cell>
          <cell r="H27" t="str">
            <v>-</v>
          </cell>
          <cell r="I27">
            <v>6.641366223908919</v>
          </cell>
          <cell r="J27">
            <v>17.947149277984664</v>
          </cell>
          <cell r="K27">
            <v>3.899922230697586</v>
          </cell>
          <cell r="L27">
            <v>0.6742191720157558</v>
          </cell>
          <cell r="M27">
            <v>1.0757724268367594</v>
          </cell>
          <cell r="N27">
            <v>2.3765306671748623</v>
          </cell>
          <cell r="O27">
            <v>1.1501442446037187</v>
          </cell>
          <cell r="P27">
            <v>0.07256322734546042</v>
          </cell>
          <cell r="Q27">
            <v>0.14272102519167443</v>
          </cell>
          <cell r="R27">
            <v>0.9348599920665839</v>
          </cell>
          <cell r="S27">
            <v>72.4132920264869</v>
          </cell>
          <cell r="T27">
            <v>10</v>
          </cell>
          <cell r="U27">
            <v>10.259272413618143</v>
          </cell>
          <cell r="V27">
            <v>3.6</v>
          </cell>
          <cell r="W27">
            <v>10.902842611476194</v>
          </cell>
          <cell r="X27">
            <v>1.3784524663324653</v>
          </cell>
          <cell r="Y27" t="str">
            <v>-</v>
          </cell>
          <cell r="Z27">
            <v>0.6672205856434272</v>
          </cell>
        </row>
        <row r="28">
          <cell r="A28" t="str">
            <v>Sweden</v>
          </cell>
          <cell r="B28">
            <v>69.694009793573</v>
          </cell>
          <cell r="C28">
            <v>0.9</v>
          </cell>
          <cell r="D28">
            <v>1.7</v>
          </cell>
          <cell r="E28">
            <v>1.7</v>
          </cell>
          <cell r="F28">
            <v>0.8</v>
          </cell>
          <cell r="G28">
            <v>71</v>
          </cell>
          <cell r="H28">
            <v>6.26</v>
          </cell>
          <cell r="I28">
            <v>16.753716351948572</v>
          </cell>
          <cell r="J28">
            <v>28.18425989810629</v>
          </cell>
          <cell r="K28">
            <v>8.2043263040564</v>
          </cell>
          <cell r="L28">
            <v>1.672390014591137</v>
          </cell>
          <cell r="M28">
            <v>3.837904597085567</v>
          </cell>
          <cell r="N28">
            <v>2.763437310416248</v>
          </cell>
          <cell r="O28">
            <v>1.4345546587391047</v>
          </cell>
          <cell r="P28">
            <v>0.48017164441451315</v>
          </cell>
          <cell r="Q28">
            <v>1.3196778782847536</v>
          </cell>
          <cell r="R28">
            <v>-0.36529486396016214</v>
          </cell>
          <cell r="S28">
            <v>82.58541901536634</v>
          </cell>
          <cell r="T28">
            <v>69</v>
          </cell>
          <cell r="U28">
            <v>51.02731993678031</v>
          </cell>
          <cell r="V28">
            <v>2.6</v>
          </cell>
          <cell r="W28">
            <v>35.8322026232474</v>
          </cell>
          <cell r="X28">
            <v>1.4024813624368457</v>
          </cell>
          <cell r="Y28">
            <v>9.31</v>
          </cell>
          <cell r="Z28">
            <v>2.0805065581184983</v>
          </cell>
        </row>
        <row r="29">
          <cell r="A29" t="str">
            <v>Switzerland</v>
          </cell>
          <cell r="B29">
            <v>88.32891752430565</v>
          </cell>
          <cell r="C29">
            <v>0.1</v>
          </cell>
          <cell r="D29" t="str">
            <v>-</v>
          </cell>
          <cell r="E29" t="str">
            <v>-</v>
          </cell>
          <cell r="F29" t="str">
            <v>-</v>
          </cell>
          <cell r="G29">
            <v>91.5</v>
          </cell>
          <cell r="H29">
            <v>6.03</v>
          </cell>
          <cell r="I29">
            <v>5.742725880551301</v>
          </cell>
          <cell r="J29">
            <v>10.589247036483851</v>
          </cell>
          <cell r="K29">
            <v>7.197254452138459</v>
          </cell>
          <cell r="L29">
            <v>1.2921700815404247</v>
          </cell>
          <cell r="M29">
            <v>3.576388588954638</v>
          </cell>
          <cell r="N29">
            <v>2.8744446391138774</v>
          </cell>
          <cell r="O29">
            <v>0.5699443242544264</v>
          </cell>
          <cell r="P29">
            <v>0.2890329853197343</v>
          </cell>
          <cell r="Q29">
            <v>0.6563775270926483</v>
          </cell>
          <cell r="R29">
            <v>-0.3754661881579562</v>
          </cell>
          <cell r="S29">
            <v>115.24094796681048</v>
          </cell>
          <cell r="T29">
            <v>43</v>
          </cell>
          <cell r="U29">
            <v>43.015427769985976</v>
          </cell>
          <cell r="V29">
            <v>2.8</v>
          </cell>
          <cell r="W29">
            <v>14.354040681693238</v>
          </cell>
          <cell r="X29">
            <v>1.416284849642313</v>
          </cell>
          <cell r="Y29" t="str">
            <v>-</v>
          </cell>
          <cell r="Z29">
            <v>2.418911489829577</v>
          </cell>
        </row>
        <row r="30">
          <cell r="A30" t="str">
            <v>Turkey</v>
          </cell>
          <cell r="B30">
            <v>22.039160696031175</v>
          </cell>
          <cell r="C30">
            <v>2.3</v>
          </cell>
          <cell r="D30" t="str">
            <v>-</v>
          </cell>
          <cell r="E30" t="str">
            <v>-</v>
          </cell>
          <cell r="F30" t="str">
            <v>-</v>
          </cell>
          <cell r="G30">
            <v>4.5</v>
          </cell>
          <cell r="H30">
            <v>0.51</v>
          </cell>
          <cell r="I30" t="str">
            <v>-</v>
          </cell>
          <cell r="J30" t="str">
            <v>-</v>
          </cell>
          <cell r="K30">
            <v>2.156218759315576</v>
          </cell>
          <cell r="L30">
            <v>0.4449523768825047</v>
          </cell>
          <cell r="M30">
            <v>0.3017521706721293</v>
          </cell>
          <cell r="N30">
            <v>1.8662925728043098</v>
          </cell>
          <cell r="O30">
            <v>0.11146167054674722</v>
          </cell>
          <cell r="P30">
            <v>-0.8403498573461302</v>
          </cell>
          <cell r="Q30">
            <v>0.3649232867860233</v>
          </cell>
          <cell r="R30">
            <v>0.5868882411068541</v>
          </cell>
          <cell r="S30">
            <v>76.20734925679386</v>
          </cell>
          <cell r="T30">
            <v>1.3071928164792666</v>
          </cell>
          <cell r="U30">
            <v>1.7869109832955432</v>
          </cell>
          <cell r="V30">
            <v>5.4</v>
          </cell>
          <cell r="W30">
            <v>2.564450250103546</v>
          </cell>
          <cell r="X30">
            <v>1.4837365457567984</v>
          </cell>
          <cell r="Y30" t="str">
            <v>-</v>
          </cell>
          <cell r="Z30">
            <v>0.022302227036671233</v>
          </cell>
        </row>
        <row r="31">
          <cell r="A31" t="str">
            <v>United Kingdom</v>
          </cell>
          <cell r="B31">
            <v>69.84643238886197</v>
          </cell>
          <cell r="C31">
            <v>1.8</v>
          </cell>
          <cell r="D31">
            <v>1.9</v>
          </cell>
          <cell r="E31">
            <v>0.8</v>
          </cell>
          <cell r="F31">
            <v>-1.1</v>
          </cell>
          <cell r="G31">
            <v>55.2</v>
          </cell>
          <cell r="H31">
            <v>4.82</v>
          </cell>
          <cell r="I31">
            <v>15.940399212819791</v>
          </cell>
          <cell r="J31">
            <v>17.003395181625038</v>
          </cell>
          <cell r="K31">
            <v>8.021725218995936</v>
          </cell>
          <cell r="L31">
            <v>1.4941084420461237</v>
          </cell>
          <cell r="M31">
            <v>3.4278720506881095</v>
          </cell>
          <cell r="N31">
            <v>2.7084217424858146</v>
          </cell>
          <cell r="O31">
            <v>1.419441154849763</v>
          </cell>
          <cell r="P31">
            <v>0.8137212924586137</v>
          </cell>
          <cell r="Q31">
            <v>0.14690995622776062</v>
          </cell>
          <cell r="R31">
            <v>0.45880990616338874</v>
          </cell>
          <cell r="S31">
            <v>120.44444237994128</v>
          </cell>
          <cell r="T31">
            <v>35</v>
          </cell>
          <cell r="U31">
            <v>28.429866468592266</v>
          </cell>
          <cell r="V31">
            <v>3</v>
          </cell>
          <cell r="W31">
            <v>14.336769759450172</v>
          </cell>
          <cell r="X31">
            <v>1.2934581773411797</v>
          </cell>
          <cell r="Y31">
            <v>8.36</v>
          </cell>
          <cell r="Z31">
            <v>1.4106529209621994</v>
          </cell>
        </row>
        <row r="32">
          <cell r="A32" t="str">
            <v>United States</v>
          </cell>
          <cell r="B32">
            <v>100</v>
          </cell>
          <cell r="C32">
            <v>2.2</v>
          </cell>
          <cell r="D32">
            <v>1.1</v>
          </cell>
          <cell r="E32">
            <v>1.3</v>
          </cell>
          <cell r="F32">
            <v>0.5</v>
          </cell>
          <cell r="G32">
            <v>170.4</v>
          </cell>
          <cell r="H32">
            <v>3.91</v>
          </cell>
          <cell r="I32">
            <v>18.437770809044945</v>
          </cell>
          <cell r="J32">
            <v>21.53726077874638</v>
          </cell>
          <cell r="K32">
            <v>8.028873410917804</v>
          </cell>
          <cell r="L32">
            <v>1.7089454185430744</v>
          </cell>
          <cell r="M32">
            <v>3.4094497797819763</v>
          </cell>
          <cell r="N32">
            <v>2.713217049843267</v>
          </cell>
          <cell r="O32">
            <v>1.2242723317538324</v>
          </cell>
          <cell r="P32">
            <v>1.102925612578067</v>
          </cell>
          <cell r="Q32">
            <v>0.15116374065100202</v>
          </cell>
          <cell r="R32">
            <v>-0.02981702147523665</v>
          </cell>
          <cell r="S32">
            <v>68.41802076724247</v>
          </cell>
          <cell r="T32">
            <v>160</v>
          </cell>
          <cell r="U32">
            <v>65.0186651877008</v>
          </cell>
          <cell r="V32">
            <v>3.7</v>
          </cell>
          <cell r="W32">
            <v>20.361752341265166</v>
          </cell>
          <cell r="X32">
            <v>1</v>
          </cell>
          <cell r="Y32">
            <v>8.66</v>
          </cell>
          <cell r="Z32">
            <v>6.13404111202733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2"/>
      <sheetName val="D(M)"/>
      <sheetName val="Consensus"/>
      <sheetName val="HIPC"/>
      <sheetName val="NA_data"/>
      <sheetName val="ControlSheet"/>
      <sheetName val="Q"/>
      <sheetName val="Datastream(Q)"/>
      <sheetName val="wages comp"/>
      <sheetName val="wages copm"/>
      <sheetName val="avg hours Q OECD"/>
      <sheetName val="figure A6"/>
      <sheetName val="old"/>
      <sheetName val="Datastream_ulc"/>
      <sheetName val="fig4 86_"/>
      <sheetName val="fig4 84_"/>
      <sheetName val="median, trimmed"/>
      <sheetName val="PPP"/>
      <sheetName val="fig 4 86 items"/>
      <sheetName val="FigInf"/>
      <sheetName val="FigUndInf"/>
      <sheetName val="FigWages"/>
      <sheetName val="FigULC"/>
    </sheetNames>
    <sheetDataSet>
      <sheetData sheetId="2">
        <row r="126">
          <cell r="A126" t="str">
            <v>199804 200302</v>
          </cell>
          <cell r="B126" t="str">
            <v>.DESC</v>
          </cell>
          <cell r="C126" t="str">
            <v>.LSOURCE</v>
          </cell>
          <cell r="D126" t="str">
            <v>.DTLM</v>
          </cell>
        </row>
        <row r="127">
          <cell r="A127" t="str">
            <v>YRYR%(N134PPFC)</v>
          </cell>
          <cell r="B127" t="str">
            <v>Germany: Producer Price Index: Consumer Goods (NSA, 1995=100)</v>
          </cell>
          <cell r="C127" t="str">
            <v>Statistisches Bundesamt</v>
          </cell>
          <cell r="D127" t="str">
            <v>Tue Apr 22 04:50:00 2003</v>
          </cell>
        </row>
        <row r="128">
          <cell r="A128" t="str">
            <v>YRYR%(N132PPFC)</v>
          </cell>
          <cell r="B128" t="str">
            <v>France: Producer Price Index: Consumer Goods (NSA, Jan 1999=100)</v>
          </cell>
          <cell r="C128" t="str">
            <v>Ist Nat de la Statistique et des Etudes Economiques</v>
          </cell>
          <cell r="D128" t="str">
            <v>Fri Mar 28 03:28:00 2003</v>
          </cell>
        </row>
        <row r="129">
          <cell r="A129" t="str">
            <v>YRYR%(N136PPFC)</v>
          </cell>
          <cell r="B129" t="str">
            <v>Italy: PPI: Consumer Goods (NSA, 2000=100)</v>
          </cell>
          <cell r="C129" t="str">
            <v>Istituto Nazionale di Statistica</v>
          </cell>
          <cell r="D129" t="str">
            <v>Wed Apr 02 04:45:00 2003</v>
          </cell>
        </row>
        <row r="130">
          <cell r="A130" t="str">
            <v>YRYR%(N184PPC)</v>
          </cell>
          <cell r="B130" t="str">
            <v>Spain: Industrial Prices: Consumer Goods (NSA, 2000=100)</v>
          </cell>
          <cell r="C130" t="str">
            <v>Instituto Nacional de Estadistica</v>
          </cell>
          <cell r="D130" t="str">
            <v>Tue Mar 25 08:20:00 2003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AGR"/>
      <sheetName val="TabFin"/>
      <sheetName val="Graph90-98"/>
      <sheetName val="TabFin90-98"/>
      <sheetName val="FAME Persistence"/>
      <sheetName val="TabFin85-98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</v>
          </cell>
          <cell r="C5">
            <v>0.053335603723071244</v>
          </cell>
          <cell r="D5">
            <v>0.027124177280843088</v>
          </cell>
          <cell r="E5">
            <v>-0.02320677352675923</v>
          </cell>
          <cell r="F5" t="e">
            <v>#DIV/0!</v>
          </cell>
          <cell r="G5">
            <v>-0.0034060094282692757</v>
          </cell>
          <cell r="H5" t="str">
            <v>-</v>
          </cell>
          <cell r="I5">
            <v>1.2296758296313977</v>
          </cell>
          <cell r="J5">
            <v>-0.01991763562753438</v>
          </cell>
          <cell r="K5">
            <v>-0.025712713658998007</v>
          </cell>
          <cell r="L5">
            <v>0.0641556029942305</v>
          </cell>
          <cell r="M5">
            <v>-0.04069407133607447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</v>
          </cell>
          <cell r="D6">
            <v>1.128575469994437</v>
          </cell>
          <cell r="E6">
            <v>0.2727453065087522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0.029043998910629837</v>
          </cell>
          <cell r="J6">
            <v>0.5882463255941063</v>
          </cell>
          <cell r="K6">
            <v>0.3052885095264661</v>
          </cell>
          <cell r="L6">
            <v>0.5202782387017928</v>
          </cell>
          <cell r="M6">
            <v>0.5580108584495451</v>
          </cell>
        </row>
        <row r="7">
          <cell r="A7" t="str">
            <v>3100 Food, drink &amp; tobacco</v>
          </cell>
          <cell r="B7">
            <v>0.05039680406337017</v>
          </cell>
          <cell r="C7">
            <v>0.005030202827795708</v>
          </cell>
          <cell r="D7">
            <v>0.09135765632433954</v>
          </cell>
          <cell r="E7">
            <v>0.022961435226066043</v>
          </cell>
          <cell r="F7">
            <v>0.0799602083553037</v>
          </cell>
          <cell r="G7">
            <v>0.027050422530142067</v>
          </cell>
          <cell r="H7" t="str">
            <v>-</v>
          </cell>
          <cell r="I7">
            <v>-0.05871311052270989</v>
          </cell>
          <cell r="J7">
            <v>0.019439371135427572</v>
          </cell>
          <cell r="K7">
            <v>0.028309721746732075</v>
          </cell>
          <cell r="L7">
            <v>-0.002480393469365553</v>
          </cell>
          <cell r="M7">
            <v>0.0014792301392185792</v>
          </cell>
        </row>
        <row r="8">
          <cell r="A8" t="str">
            <v>3200 Textiles, footwear &amp; leather</v>
          </cell>
          <cell r="B8">
            <v>0.009666502237514097</v>
          </cell>
          <cell r="C8">
            <v>-0.006502333750740396</v>
          </cell>
          <cell r="D8">
            <v>-0.061564760242084175</v>
          </cell>
          <cell r="E8">
            <v>-0.028038993262380824</v>
          </cell>
          <cell r="F8">
            <v>0.09314790075098792</v>
          </cell>
          <cell r="G8">
            <v>0.010479836517728347</v>
          </cell>
          <cell r="H8" t="str">
            <v>-</v>
          </cell>
          <cell r="I8">
            <v>-0.01764788525909316</v>
          </cell>
          <cell r="J8">
            <v>-0.03483191835247507</v>
          </cell>
          <cell r="K8">
            <v>-0.03972063258719507</v>
          </cell>
          <cell r="L8">
            <v>0.019178274363549252</v>
          </cell>
          <cell r="M8">
            <v>-0.02539046844095878</v>
          </cell>
        </row>
        <row r="9">
          <cell r="A9" t="str">
            <v>3300 Wood, cork &amp; furniture</v>
          </cell>
          <cell r="B9">
            <v>0.014639541602851372</v>
          </cell>
          <cell r="C9">
            <v>0.037484179918965604</v>
          </cell>
          <cell r="D9">
            <v>0.051108790901867006</v>
          </cell>
          <cell r="E9">
            <v>0.00875751089162613</v>
          </cell>
          <cell r="F9">
            <v>0.03369149032062603</v>
          </cell>
          <cell r="G9">
            <v>0.009782482866497876</v>
          </cell>
          <cell r="H9" t="str">
            <v>-</v>
          </cell>
          <cell r="I9">
            <v>-0.036296310054682125</v>
          </cell>
          <cell r="J9">
            <v>0.02499685854975229</v>
          </cell>
          <cell r="K9">
            <v>-0.007562595780705616</v>
          </cell>
          <cell r="L9">
            <v>0.02927825984972232</v>
          </cell>
          <cell r="M9">
            <v>-0.022390742802233292</v>
          </cell>
        </row>
        <row r="10">
          <cell r="A10" t="str">
            <v>3400 Paper &amp; printing</v>
          </cell>
          <cell r="B10">
            <v>0.05815512946007876</v>
          </cell>
          <cell r="C10">
            <v>0.038231608333881346</v>
          </cell>
          <cell r="D10">
            <v>0.2515079610867216</v>
          </cell>
          <cell r="E10">
            <v>0.029752041652876402</v>
          </cell>
          <cell r="F10">
            <v>0.0634375250121989</v>
          </cell>
          <cell r="G10">
            <v>0.11513346611173947</v>
          </cell>
          <cell r="H10" t="str">
            <v>-</v>
          </cell>
          <cell r="I10">
            <v>0.038602805205042744</v>
          </cell>
          <cell r="J10">
            <v>0.06003916798488615</v>
          </cell>
          <cell r="K10">
            <v>0.0545555016085885</v>
          </cell>
          <cell r="L10">
            <v>0.04455368309157736</v>
          </cell>
          <cell r="M10">
            <v>0.03500215316717843</v>
          </cell>
        </row>
        <row r="11">
          <cell r="A11" t="str">
            <v>3500 Chemical products</v>
          </cell>
          <cell r="B11">
            <v>0.06655871756705957</v>
          </cell>
          <cell r="C11">
            <v>0.09183108984189939</v>
          </cell>
          <cell r="D11">
            <v>0.13716139714155123</v>
          </cell>
          <cell r="E11">
            <v>0.09241276241379845</v>
          </cell>
          <cell r="F11">
            <v>0.22909153151772435</v>
          </cell>
          <cell r="G11">
            <v>0.08577084083166696</v>
          </cell>
          <cell r="H11" t="str">
            <v>-</v>
          </cell>
          <cell r="I11">
            <v>0.0868605691270124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0.05523213243849107</v>
          </cell>
        </row>
        <row r="12">
          <cell r="A12" t="str">
            <v>3510 Industrial chemicals</v>
          </cell>
          <cell r="B12">
            <v>0.01242950094347646</v>
          </cell>
          <cell r="C12">
            <v>0.024305857624118833</v>
          </cell>
          <cell r="D12">
            <v>0.06312204642261346</v>
          </cell>
          <cell r="E12">
            <v>0.025342702158283454</v>
          </cell>
          <cell r="F12">
            <v>0.06531755099175718</v>
          </cell>
          <cell r="G12">
            <v>0.013160749842013856</v>
          </cell>
          <cell r="H12" t="str">
            <v>-</v>
          </cell>
          <cell r="I12">
            <v>0.04764852316253197</v>
          </cell>
          <cell r="J12">
            <v>0.03720097000692944</v>
          </cell>
          <cell r="K12">
            <v>0.02326398399475704</v>
          </cell>
          <cell r="L12">
            <v>0.04702290169828023</v>
          </cell>
          <cell r="M12">
            <v>0.014015313703438035</v>
          </cell>
        </row>
        <row r="13">
          <cell r="A13" t="str">
            <v>3520 Other chemicals</v>
          </cell>
          <cell r="B13">
            <v>0.017149775406255206</v>
          </cell>
          <cell r="C13">
            <v>0.04040106812320341</v>
          </cell>
          <cell r="D13">
            <v>0.03389347256914054</v>
          </cell>
          <cell r="E13">
            <v>0.06423512895669324</v>
          </cell>
          <cell r="F13">
            <v>0.0625484545186144</v>
          </cell>
          <cell r="G13">
            <v>0.04941026921326544</v>
          </cell>
          <cell r="H13" t="str">
            <v>-</v>
          </cell>
          <cell r="I13">
            <v>0.017511983083082366</v>
          </cell>
          <cell r="J13">
            <v>0.04059869262977923</v>
          </cell>
          <cell r="K13">
            <v>0.05978481109013931</v>
          </cell>
          <cell r="L13">
            <v>0.0535395342855696</v>
          </cell>
          <cell r="M13">
            <v>0.04013321399143198</v>
          </cell>
        </row>
        <row r="14">
          <cell r="A14" t="str">
            <v>3512X Chemicals excl. drugs</v>
          </cell>
          <cell r="B14">
            <v>0.024449771951496457</v>
          </cell>
          <cell r="C14">
            <v>0.04308594449175651</v>
          </cell>
          <cell r="D14">
            <v>0.08325146814034803</v>
          </cell>
          <cell r="E14">
            <v>0.05605045326827017</v>
          </cell>
          <cell r="F14" t="str">
            <v>-</v>
          </cell>
          <cell r="G14">
            <v>0.036750560724438705</v>
          </cell>
          <cell r="H14" t="str">
            <v>-</v>
          </cell>
          <cell r="I14">
            <v>0.04961148154311474</v>
          </cell>
          <cell r="J14">
            <v>0.05369503732021767</v>
          </cell>
          <cell r="K14">
            <v>0.05130119719789489</v>
          </cell>
          <cell r="L14">
            <v>0.07551795314349585</v>
          </cell>
          <cell r="M14">
            <v>0.03476045653455127</v>
          </cell>
        </row>
        <row r="15">
          <cell r="A15" t="str">
            <v>3522 Drugs and medicines</v>
          </cell>
          <cell r="B15">
            <v>0.0051296760396692615</v>
          </cell>
          <cell r="C15">
            <v>0.021250547900619882</v>
          </cell>
          <cell r="D15">
            <v>0.013767953421447363</v>
          </cell>
          <cell r="E15">
            <v>0.03374245697206829</v>
          </cell>
          <cell r="F15" t="str">
            <v>-</v>
          </cell>
          <cell r="G15">
            <v>0.026044070291581314</v>
          </cell>
          <cell r="H15" t="str">
            <v>-</v>
          </cell>
          <cell r="I15">
            <v>0.01629930538744144</v>
          </cell>
          <cell r="J15">
            <v>0.024104625316498585</v>
          </cell>
          <cell r="K15">
            <v>0.0320373687146351</v>
          </cell>
          <cell r="L15">
            <v>0.025044163448078995</v>
          </cell>
          <cell r="M15">
            <v>0.01953904360484737</v>
          </cell>
        </row>
        <row r="16">
          <cell r="A16" t="str">
            <v>3534A Petrol refineries &amp; products</v>
          </cell>
          <cell r="B16">
            <v>0.01267528124341562</v>
          </cell>
          <cell r="C16">
            <v>0.009482796104860254</v>
          </cell>
          <cell r="D16">
            <v>0.014191264171541335</v>
          </cell>
          <cell r="E16">
            <v>-0.02068743642727691</v>
          </cell>
          <cell r="F16">
            <v>0.009764185741994062</v>
          </cell>
          <cell r="G16">
            <v>-0.00708458042501942</v>
          </cell>
          <cell r="H16" t="str">
            <v>-</v>
          </cell>
          <cell r="I16">
            <v>0.017175482373586872</v>
          </cell>
          <cell r="J16">
            <v>0.019867136204695688</v>
          </cell>
          <cell r="K16">
            <v>-0.00021648213434685934</v>
          </cell>
          <cell r="L16">
            <v>0.007022276396506095</v>
          </cell>
          <cell r="M16">
            <v>-0.07297855832859153</v>
          </cell>
        </row>
        <row r="17">
          <cell r="A17" t="str">
            <v>3556A Rubber &amp; plastics products</v>
          </cell>
          <cell r="B17">
            <v>0.02414249246624751</v>
          </cell>
          <cell r="C17">
            <v>0.017535786580020907</v>
          </cell>
          <cell r="D17">
            <v>0.027461872732436002</v>
          </cell>
          <cell r="E17">
            <v>0.022175690904833234</v>
          </cell>
          <cell r="F17">
            <v>0.09348933988567186</v>
          </cell>
          <cell r="G17">
            <v>0.02949817983590565</v>
          </cell>
          <cell r="H17" t="str">
            <v>-</v>
          </cell>
          <cell r="I17">
            <v>0.0021268930771156354</v>
          </cell>
          <cell r="J17">
            <v>0.008518256821843229</v>
          </cell>
          <cell r="K17">
            <v>0.021264301426909216</v>
          </cell>
          <cell r="L17">
            <v>0.03400443169026771</v>
          </cell>
          <cell r="M17">
            <v>0.06845181760979284</v>
          </cell>
        </row>
        <row r="18">
          <cell r="A18" t="str">
            <v>3600 Stone, clay &amp; glass</v>
          </cell>
          <cell r="B18">
            <v>0.024307079081363352</v>
          </cell>
          <cell r="C18">
            <v>-0.00810963442302807</v>
          </cell>
          <cell r="D18">
            <v>0.05860528788566239</v>
          </cell>
          <cell r="E18">
            <v>0.0007417513095446968</v>
          </cell>
          <cell r="F18">
            <v>0.043140745289489565</v>
          </cell>
          <cell r="G18">
            <v>0.04796589735241342</v>
          </cell>
          <cell r="H18" t="str">
            <v>-</v>
          </cell>
          <cell r="I18">
            <v>-0.014184348300882952</v>
          </cell>
          <cell r="J18">
            <v>0.005000297001014918</v>
          </cell>
          <cell r="K18">
            <v>-0.004123019879719244</v>
          </cell>
          <cell r="L18">
            <v>0.002423684622689609</v>
          </cell>
          <cell r="M18">
            <v>-0.006935651066635045</v>
          </cell>
        </row>
        <row r="19">
          <cell r="A19" t="str">
            <v>3700 Basic metal industries</v>
          </cell>
          <cell r="B19">
            <v>0.07507020119132905</v>
          </cell>
          <cell r="C19">
            <v>0.024331866536091255</v>
          </cell>
          <cell r="D19">
            <v>0.05184628435467824</v>
          </cell>
          <cell r="E19">
            <v>-0.005259430992808211</v>
          </cell>
          <cell r="F19">
            <v>0.0355554679394796</v>
          </cell>
          <cell r="G19">
            <v>0.0324035112153172</v>
          </cell>
          <cell r="H19" t="str">
            <v>-</v>
          </cell>
          <cell r="I19">
            <v>0.016035769591929948</v>
          </cell>
          <cell r="J19">
            <v>0.01721569881544017</v>
          </cell>
          <cell r="K19">
            <v>-0.0054385878278290735</v>
          </cell>
          <cell r="L19">
            <v>-0.041750768573792514</v>
          </cell>
          <cell r="M19">
            <v>0.032510543578126674</v>
          </cell>
        </row>
        <row r="20">
          <cell r="A20" t="str">
            <v>3710 Ferrous metals</v>
          </cell>
          <cell r="B20">
            <v>0.029334418934366682</v>
          </cell>
          <cell r="C20">
            <v>-0.006434651616111423</v>
          </cell>
          <cell r="D20">
            <v>0.030264642353135706</v>
          </cell>
          <cell r="E20">
            <v>-0.016918703921511402</v>
          </cell>
          <cell r="F20">
            <v>0.02533836407388739</v>
          </cell>
          <cell r="G20">
            <v>0.013031296150071868</v>
          </cell>
          <cell r="H20" t="str">
            <v>-</v>
          </cell>
          <cell r="I20">
            <v>-0.005725112883726307</v>
          </cell>
          <cell r="J20">
            <v>0.011849807935514912</v>
          </cell>
          <cell r="K20">
            <v>-0.00821548242468403</v>
          </cell>
          <cell r="L20">
            <v>-0.03375260415085753</v>
          </cell>
          <cell r="M20">
            <v>0.0004247272737074603</v>
          </cell>
        </row>
        <row r="21">
          <cell r="A21" t="str">
            <v>3720 Non-ferrous metals</v>
          </cell>
          <cell r="B21">
            <v>0.04573578225691361</v>
          </cell>
          <cell r="C21">
            <v>0.028624972859554468</v>
          </cell>
          <cell r="D21">
            <v>0.02158838454748096</v>
          </cell>
          <cell r="E21">
            <v>0.01112028610597798</v>
          </cell>
          <cell r="F21">
            <v>0.010244146248534253</v>
          </cell>
          <cell r="G21">
            <v>0.018776020566473376</v>
          </cell>
          <cell r="H21" t="str">
            <v>-</v>
          </cell>
          <cell r="I21">
            <v>0.021036827513461157</v>
          </cell>
          <cell r="J21">
            <v>0.0053656314844490495</v>
          </cell>
          <cell r="K21">
            <v>0.0026692798290599883</v>
          </cell>
          <cell r="L21">
            <v>-0.00811694002178201</v>
          </cell>
          <cell r="M21">
            <v>0.030888732015141716</v>
          </cell>
        </row>
        <row r="22">
          <cell r="A22" t="str">
            <v>3800 Fabricated metal products and machinery</v>
          </cell>
          <cell r="B22">
            <v>0.09616193358244289</v>
          </cell>
          <cell r="C22">
            <v>0.2607265682961097</v>
          </cell>
          <cell r="D22">
            <v>0.5244477995749949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0.009558756957156012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0.025250514387613488</v>
          </cell>
          <cell r="C23">
            <v>0.030079400068455067</v>
          </cell>
          <cell r="D23">
            <v>0.12363579903771561</v>
          </cell>
          <cell r="E23">
            <v>0.011628865777280633</v>
          </cell>
          <cell r="F23">
            <v>0.09995380867024421</v>
          </cell>
          <cell r="G23">
            <v>0.1087535437311864</v>
          </cell>
          <cell r="H23" t="str">
            <v>-</v>
          </cell>
          <cell r="I23">
            <v>-0.002704925163302079</v>
          </cell>
          <cell r="J23">
            <v>0.12004422783571107</v>
          </cell>
          <cell r="K23">
            <v>-0.019667755563472885</v>
          </cell>
          <cell r="L23">
            <v>0.022839987584220987</v>
          </cell>
          <cell r="M23">
            <v>0.04160469649789405</v>
          </cell>
        </row>
        <row r="24">
          <cell r="A24" t="str">
            <v>3820 Non-electrical machinery</v>
          </cell>
          <cell r="B24">
            <v>0.014020181390918577</v>
          </cell>
          <cell r="C24">
            <v>0.03115034479749144</v>
          </cell>
          <cell r="D24">
            <v>0.198786339018092</v>
          </cell>
          <cell r="E24">
            <v>0.03302890600703122</v>
          </cell>
          <cell r="F24">
            <v>0.0002702993432747602</v>
          </cell>
          <cell r="G24">
            <v>0.3236646908785004</v>
          </cell>
          <cell r="H24" t="str">
            <v>-</v>
          </cell>
          <cell r="I24">
            <v>0.0763307502252365</v>
          </cell>
          <cell r="J24">
            <v>0.10720785308144806</v>
          </cell>
          <cell r="K24">
            <v>0.008350042934305215</v>
          </cell>
          <cell r="L24">
            <v>0.11371676876349426</v>
          </cell>
          <cell r="M24">
            <v>0.08961394358189374</v>
          </cell>
        </row>
        <row r="25">
          <cell r="A25" t="str">
            <v>382X Machinery &amp; equipment, nec</v>
          </cell>
          <cell r="B25">
            <v>0.009870136406745904</v>
          </cell>
          <cell r="C25">
            <v>0.01065077272618169</v>
          </cell>
          <cell r="D25">
            <v>0.17564978871887052</v>
          </cell>
          <cell r="E25">
            <v>0.024603213085197192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0.06237237310494302</v>
          </cell>
          <cell r="J25">
            <v>0.10269351516153452</v>
          </cell>
          <cell r="K25">
            <v>-0.028565249420338983</v>
          </cell>
          <cell r="L25">
            <v>0.0889281152160386</v>
          </cell>
          <cell r="M25">
            <v>0.04197073492340682</v>
          </cell>
        </row>
        <row r="26">
          <cell r="A26" t="str">
            <v>3825 Office machinery &amp; computers</v>
          </cell>
          <cell r="B26">
            <v>0.004149973993409131</v>
          </cell>
          <cell r="C26">
            <v>0.02813921097433557</v>
          </cell>
          <cell r="D26">
            <v>0.023136843530883956</v>
          </cell>
          <cell r="E26">
            <v>0.008424000458205193</v>
          </cell>
          <cell r="F26" t="str">
            <v>-</v>
          </cell>
          <cell r="G26">
            <v>0.08032481467066968</v>
          </cell>
          <cell r="H26" t="str">
            <v>-</v>
          </cell>
          <cell r="I26">
            <v>0.015098405079151007</v>
          </cell>
          <cell r="J26">
            <v>0.0045131411562922665</v>
          </cell>
          <cell r="K26">
            <v>0.03687252420472096</v>
          </cell>
          <cell r="L26">
            <v>0.024789027766135577</v>
          </cell>
          <cell r="M26">
            <v>0.04832748364688589</v>
          </cell>
        </row>
        <row r="27">
          <cell r="A27" t="str">
            <v>3830 Electrical machinery</v>
          </cell>
          <cell r="B27">
            <v>0.011265484229212582</v>
          </cell>
          <cell r="C27">
            <v>0.05973667438502207</v>
          </cell>
          <cell r="D27">
            <v>0.1521104075108209</v>
          </cell>
          <cell r="E27">
            <v>0.0970534165431707</v>
          </cell>
          <cell r="F27">
            <v>0.10912671593425545</v>
          </cell>
          <cell r="G27">
            <v>0.579901416575566</v>
          </cell>
          <cell r="H27" t="str">
            <v>-</v>
          </cell>
          <cell r="I27">
            <v>-0.0033249492720698877</v>
          </cell>
          <cell r="J27">
            <v>0.10463906080320486</v>
          </cell>
          <cell r="K27">
            <v>0.1064530623375357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0.007166164101317791</v>
          </cell>
          <cell r="C28">
            <v>0.004952722060865634</v>
          </cell>
          <cell r="D28">
            <v>0.07940664109791488</v>
          </cell>
          <cell r="E28">
            <v>0.05236217254684998</v>
          </cell>
          <cell r="F28" t="str">
            <v>-</v>
          </cell>
          <cell r="G28">
            <v>0.2516577240281233</v>
          </cell>
          <cell r="H28" t="str">
            <v>-</v>
          </cell>
          <cell r="I28">
            <v>-0.0023241466825984717</v>
          </cell>
          <cell r="J28">
            <v>0.05015204302368265</v>
          </cell>
          <cell r="K28">
            <v>0.04760891368978289</v>
          </cell>
          <cell r="L28">
            <v>0.05022420530274536</v>
          </cell>
          <cell r="M28">
            <v>0.09204035433957002</v>
          </cell>
        </row>
        <row r="29">
          <cell r="A29" t="str">
            <v>3832 Radio, TV &amp; communication equipment  </v>
          </cell>
          <cell r="B29">
            <v>0.004099054849747117</v>
          </cell>
          <cell r="C29">
            <v>0.05660709611342302</v>
          </cell>
          <cell r="D29">
            <v>0.07270341291611601</v>
          </cell>
          <cell r="E29">
            <v>0.044690731748186746</v>
          </cell>
          <cell r="F29" t="str">
            <v>-</v>
          </cell>
          <cell r="G29">
            <v>0.3282428292218693</v>
          </cell>
          <cell r="H29" t="str">
            <v>-</v>
          </cell>
          <cell r="I29">
            <v>-0.0010051646307747924</v>
          </cell>
          <cell r="J29">
            <v>0.05448686794616095</v>
          </cell>
          <cell r="K29">
            <v>0.058901955123595806</v>
          </cell>
          <cell r="L29">
            <v>0.0767140409587012</v>
          </cell>
          <cell r="M29">
            <v>0.13081599937706817</v>
          </cell>
        </row>
        <row r="30">
          <cell r="A30" t="str">
            <v>3840 Transport equipment</v>
          </cell>
          <cell r="B30">
            <v>0.041614363167853705</v>
          </cell>
          <cell r="C30">
            <v>0.13293666836560047</v>
          </cell>
          <cell r="D30">
            <v>0.019083028377362116</v>
          </cell>
          <cell r="E30">
            <v>0.011129394793242089</v>
          </cell>
          <cell r="F30">
            <v>0.0938947439835895</v>
          </cell>
          <cell r="G30">
            <v>0.18541880878367661</v>
          </cell>
          <cell r="H30" t="str">
            <v>-</v>
          </cell>
          <cell r="I30">
            <v>-0.0637936377230782</v>
          </cell>
          <cell r="J30">
            <v>-0.011212199972215614</v>
          </cell>
          <cell r="K30">
            <v>0.0687176726028252</v>
          </cell>
          <cell r="L30">
            <v>0.0023033329834659336</v>
          </cell>
          <cell r="M30">
            <v>0.12083972305943982</v>
          </cell>
        </row>
        <row r="31">
          <cell r="A31" t="str">
            <v>3841 Shipbuilding</v>
          </cell>
          <cell r="B31">
            <v>0.006153601201420592</v>
          </cell>
          <cell r="C31">
            <v>0.0001091528896198016</v>
          </cell>
          <cell r="D31">
            <v>-0.011414640783879588</v>
          </cell>
          <cell r="E31">
            <v>0.0032219049748709603</v>
          </cell>
          <cell r="F31">
            <v>0.003051798459747517</v>
          </cell>
          <cell r="G31">
            <v>0.009441140873609644</v>
          </cell>
          <cell r="H31" t="str">
            <v>-</v>
          </cell>
          <cell r="I31">
            <v>-0.0816640175458895</v>
          </cell>
          <cell r="J31">
            <v>-0.07417688378827438</v>
          </cell>
          <cell r="K31">
            <v>-0.007225925199180322</v>
          </cell>
          <cell r="L31">
            <v>-0.001981947833695766</v>
          </cell>
          <cell r="M31">
            <v>-0.0035468810056587183</v>
          </cell>
        </row>
        <row r="32">
          <cell r="A32" t="str">
            <v>3843 Motor vehicles</v>
          </cell>
          <cell r="B32">
            <v>0.029367578616783713</v>
          </cell>
          <cell r="C32">
            <v>0.10676299345941066</v>
          </cell>
          <cell r="D32">
            <v>0.01944918599606144</v>
          </cell>
          <cell r="E32">
            <v>-0.009359052586630726</v>
          </cell>
          <cell r="F32">
            <v>0.05964599557181002</v>
          </cell>
          <cell r="G32">
            <v>0.16654601794438811</v>
          </cell>
          <cell r="H32" t="str">
            <v>-</v>
          </cell>
          <cell r="I32">
            <v>0.004415445284662279</v>
          </cell>
          <cell r="J32">
            <v>0.045625415690927804</v>
          </cell>
          <cell r="K32">
            <v>-0.0063855930478957015</v>
          </cell>
          <cell r="L32">
            <v>-0.03109626530127946</v>
          </cell>
          <cell r="M32">
            <v>0.1045227200978055</v>
          </cell>
        </row>
        <row r="33">
          <cell r="A33" t="str">
            <v>3845 Aircraft</v>
          </cell>
          <cell r="B33">
            <v>0.004480333503275132</v>
          </cell>
          <cell r="C33">
            <v>0.030148135559905736</v>
          </cell>
          <cell r="D33">
            <v>0.003924731328647972</v>
          </cell>
          <cell r="E33">
            <v>0.02350275029487404</v>
          </cell>
          <cell r="F33">
            <v>0.01786696740729668</v>
          </cell>
          <cell r="G33">
            <v>0.0039983764734357686</v>
          </cell>
          <cell r="H33" t="str">
            <v>-</v>
          </cell>
          <cell r="I33">
            <v>0.010606547137035132</v>
          </cell>
          <cell r="J33">
            <v>0.008688909656655358</v>
          </cell>
          <cell r="K33">
            <v>0.07825393770390293</v>
          </cell>
          <cell r="L33">
            <v>0.03247312848195124</v>
          </cell>
          <cell r="M33">
            <v>0.017461012220485187</v>
          </cell>
        </row>
        <row r="34">
          <cell r="A34" t="str">
            <v>3842A Other transport equipment</v>
          </cell>
          <cell r="B34">
            <v>0.0016128498464322183</v>
          </cell>
          <cell r="C34">
            <v>-0.0058791488329072135</v>
          </cell>
          <cell r="D34">
            <v>0.0065885800313932605</v>
          </cell>
          <cell r="E34">
            <v>-0.006520739318203338</v>
          </cell>
          <cell r="F34">
            <v>0.013544540206199052</v>
          </cell>
          <cell r="G34">
            <v>0.005561268064385901</v>
          </cell>
          <cell r="H34" t="str">
            <v>-</v>
          </cell>
          <cell r="I34">
            <v>-0.00017317192930558953</v>
          </cell>
          <cell r="J34">
            <v>0.0029041287778077637</v>
          </cell>
          <cell r="K34">
            <v>0.002597899192641478</v>
          </cell>
          <cell r="L34">
            <v>0.0012192825659338735</v>
          </cell>
          <cell r="M34">
            <v>0.0019385299879163414</v>
          </cell>
        </row>
        <row r="35">
          <cell r="A35" t="str">
            <v>3850 Professional goods</v>
          </cell>
          <cell r="B35">
            <v>0.003254181240388888</v>
          </cell>
          <cell r="C35">
            <v>0.007007793887854332</v>
          </cell>
          <cell r="D35">
            <v>0.031020857486351312</v>
          </cell>
          <cell r="E35">
            <v>0.008139019028427823</v>
          </cell>
          <cell r="F35">
            <v>0.043938540088027084</v>
          </cell>
          <cell r="G35">
            <v>0.04194820167849106</v>
          </cell>
          <cell r="H35" t="str">
            <v>-</v>
          </cell>
          <cell r="I35">
            <v>0.002137820218678673</v>
          </cell>
          <cell r="J35">
            <v>0.045806897945422836</v>
          </cell>
          <cell r="K35">
            <v>0.008924801471259432</v>
          </cell>
          <cell r="L35">
            <v>0.03857443849985031</v>
          </cell>
          <cell r="M35">
            <v>0.012081079723372315</v>
          </cell>
        </row>
        <row r="36">
          <cell r="A36" t="str">
            <v>3900 Other manufacturing</v>
          </cell>
          <cell r="B36">
            <v>0.0028820800986786074</v>
          </cell>
          <cell r="C36">
            <v>-0.000378185633278144</v>
          </cell>
          <cell r="D36">
            <v>0.010261279346913304</v>
          </cell>
          <cell r="E36">
            <v>-0.011732006029204135</v>
          </cell>
          <cell r="F36">
            <v>-0.0017114662092736418</v>
          </cell>
          <cell r="G36">
            <v>0.10294873418416418</v>
          </cell>
          <cell r="H36" t="str">
            <v>-</v>
          </cell>
          <cell r="I36">
            <v>-0.005415199832740935</v>
          </cell>
          <cell r="J36">
            <v>0.00883812508006603</v>
          </cell>
          <cell r="K36">
            <v>-0.0016385529381602708</v>
          </cell>
          <cell r="L36">
            <v>0.017781218684662772</v>
          </cell>
          <cell r="M36">
            <v>-0.0006786759275626845</v>
          </cell>
        </row>
        <row r="37">
          <cell r="A37" t="str">
            <v>4000 Electricity, gas, water</v>
          </cell>
          <cell r="B37">
            <v>0.1842513916396005</v>
          </cell>
          <cell r="C37">
            <v>0.0868507666756095</v>
          </cell>
          <cell r="D37">
            <v>0.10054655275812761</v>
          </cell>
          <cell r="E37">
            <v>0.13399772095000553</v>
          </cell>
          <cell r="F37">
            <v>0.03087546975356176</v>
          </cell>
          <cell r="G37">
            <v>0.1416519801873364</v>
          </cell>
          <cell r="H37" t="str">
            <v>-</v>
          </cell>
          <cell r="I37">
            <v>0.08047535191656936</v>
          </cell>
          <cell r="J37">
            <v>0.17462935293080079</v>
          </cell>
          <cell r="K37">
            <v>0.0749256963937613</v>
          </cell>
          <cell r="L37">
            <v>0.08489204026604584</v>
          </cell>
          <cell r="M37">
            <v>0.07358334668575502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0.2567487556390229</v>
          </cell>
          <cell r="D38">
            <v>0.4440013150378243</v>
          </cell>
          <cell r="E38">
            <v>0.10221807599867688</v>
          </cell>
          <cell r="F38">
            <v>0.058908744876924435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0.048213467066853144</v>
          </cell>
          <cell r="M38">
            <v>-0.006634291362108292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</v>
          </cell>
          <cell r="D39">
            <v>0.6497253291842906</v>
          </cell>
          <cell r="E39">
            <v>0.40981310206390514</v>
          </cell>
          <cell r="F39">
            <v>0.656226114664102</v>
          </cell>
          <cell r="G39">
            <v>0.8419405553372582</v>
          </cell>
          <cell r="H39" t="str">
            <v>-</v>
          </cell>
          <cell r="I39">
            <v>0.3176526040363438</v>
          </cell>
          <cell r="J39">
            <v>0.371160567286565</v>
          </cell>
          <cell r="K39">
            <v>0.42914607864482657</v>
          </cell>
          <cell r="L39">
            <v>0.6999847627281188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</v>
          </cell>
          <cell r="D40">
            <v>0.5568763720815156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0.3963571745903119</v>
          </cell>
          <cell r="J40">
            <v>0.3655746410502768</v>
          </cell>
          <cell r="K40">
            <v>0.34638244601088325</v>
          </cell>
          <cell r="L40">
            <v>0.667525652963754</v>
          </cell>
          <cell r="M40">
            <v>0.2450119744180292</v>
          </cell>
        </row>
        <row r="41">
          <cell r="A41" t="str">
            <v>6300 Restaurants and hotels</v>
          </cell>
          <cell r="B41" t="e">
            <v>#DIV/0!</v>
          </cell>
          <cell r="C41">
            <v>0.05555762954171452</v>
          </cell>
          <cell r="D41">
            <v>0.09308343647132511</v>
          </cell>
          <cell r="E41">
            <v>0.07480837119015511</v>
          </cell>
          <cell r="F41">
            <v>0.04208326090826038</v>
          </cell>
          <cell r="G41" t="e">
            <v>#DIV/0!</v>
          </cell>
          <cell r="H41" t="str">
            <v>-</v>
          </cell>
          <cell r="I41">
            <v>-0.08561822480037709</v>
          </cell>
          <cell r="J41">
            <v>0.003956744339639282</v>
          </cell>
          <cell r="K41">
            <v>0.08279507026957254</v>
          </cell>
          <cell r="L41">
            <v>0.033030792270495254</v>
          </cell>
          <cell r="M41">
            <v>0.025223078643351778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</v>
          </cell>
          <cell r="D42">
            <v>0.4341738537641312</v>
          </cell>
          <cell r="E42">
            <v>0.3256646377861285</v>
          </cell>
          <cell r="F42">
            <v>0.3011644053747098</v>
          </cell>
          <cell r="G42">
            <v>0.3891977369122195</v>
          </cell>
          <cell r="H42" t="str">
            <v>-</v>
          </cell>
          <cell r="I42">
            <v>0.3774588881461386</v>
          </cell>
          <cell r="J42">
            <v>0.3626001535455489</v>
          </cell>
          <cell r="K42">
            <v>0.292285951429203</v>
          </cell>
          <cell r="L42">
            <v>0.1794218220579699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0.05649917017875648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0.1687419513550757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</v>
          </cell>
          <cell r="J45">
            <v>0.782436100702244</v>
          </cell>
          <cell r="K45">
            <v>0.9641201572187904</v>
          </cell>
          <cell r="L45">
            <v>1.088707950504193</v>
          </cell>
          <cell r="M45">
            <v>0.5521303126927534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0.0871158395416626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0.8630200895425724</v>
          </cell>
          <cell r="D47">
            <v>0.7714418450634439</v>
          </cell>
          <cell r="E47">
            <v>0.905585017714503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0.4971464463143613</v>
          </cell>
          <cell r="J47">
            <v>0.41971990984112456</v>
          </cell>
          <cell r="K47">
            <v>0.676987507103298</v>
          </cell>
          <cell r="L47">
            <v>0.8834478431265491</v>
          </cell>
          <cell r="M47">
            <v>0.3129216415796555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</v>
          </cell>
          <cell r="H49" t="str">
            <v>-</v>
          </cell>
          <cell r="I49">
            <v>2.6891874014486725</v>
          </cell>
          <cell r="J49">
            <v>2.504141109967264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0.2512996130280031</v>
          </cell>
          <cell r="D5">
            <v>0.008312393490381762</v>
          </cell>
          <cell r="E5">
            <v>0.012854835520358718</v>
          </cell>
          <cell r="F5" t="e">
            <v>#DIV/0!</v>
          </cell>
          <cell r="G5">
            <v>-0.007834713203893978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0.05321772819432622</v>
          </cell>
          <cell r="M5">
            <v>0.0006611798111817271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0.6196619875549471</v>
          </cell>
          <cell r="D6">
            <v>1.5206049642686648</v>
          </cell>
          <cell r="E6">
            <v>0.4503464638415239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0.06906326210305304</v>
          </cell>
          <cell r="C7">
            <v>0.061511613908739694</v>
          </cell>
          <cell r="D7">
            <v>0.06888978360119731</v>
          </cell>
          <cell r="E7">
            <v>0.09106987198845892</v>
          </cell>
          <cell r="F7">
            <v>0.0843683753764202</v>
          </cell>
          <cell r="G7">
            <v>-0.00722128448205896</v>
          </cell>
          <cell r="H7">
            <v>0.11417714850064828</v>
          </cell>
          <cell r="I7">
            <v>0.0694493014398217</v>
          </cell>
          <cell r="J7" t="str">
            <v>-</v>
          </cell>
          <cell r="K7">
            <v>0.037625938672612935</v>
          </cell>
          <cell r="L7">
            <v>0.0026239167946519263</v>
          </cell>
          <cell r="M7">
            <v>-0.06919368971747222</v>
          </cell>
        </row>
        <row r="8">
          <cell r="A8" t="str">
            <v>3200 Textiles, footwear &amp; leather</v>
          </cell>
          <cell r="B8">
            <v>-0.019806634411457257</v>
          </cell>
          <cell r="C8">
            <v>0.0046415675745315</v>
          </cell>
          <cell r="D8">
            <v>-0.029049093735502313</v>
          </cell>
          <cell r="E8">
            <v>-0.04246647468996401</v>
          </cell>
          <cell r="F8">
            <v>0.0831846641801133</v>
          </cell>
          <cell r="G8">
            <v>-0.07284348165511087</v>
          </cell>
          <cell r="H8">
            <v>-0.00870656335368527</v>
          </cell>
          <cell r="I8">
            <v>0.0038161048482172003</v>
          </cell>
          <cell r="J8" t="str">
            <v>-</v>
          </cell>
          <cell r="K8">
            <v>-0.023134087541760422</v>
          </cell>
          <cell r="L8">
            <v>0.012135184758549683</v>
          </cell>
          <cell r="M8">
            <v>-0.08615363349717639</v>
          </cell>
        </row>
        <row r="9">
          <cell r="A9" t="str">
            <v>3300 Wood, cork &amp; furniture</v>
          </cell>
          <cell r="B9">
            <v>0.013811435405707386</v>
          </cell>
          <cell r="C9">
            <v>0.043006036388416186</v>
          </cell>
          <cell r="D9">
            <v>0.07803680786946081</v>
          </cell>
          <cell r="E9">
            <v>-0.0007293726041183111</v>
          </cell>
          <cell r="F9">
            <v>-0.0037448736245738897</v>
          </cell>
          <cell r="G9">
            <v>-0.03561384232204759</v>
          </cell>
          <cell r="H9">
            <v>0.00492237222255758</v>
          </cell>
          <cell r="I9">
            <v>0.021166807865002697</v>
          </cell>
          <cell r="J9" t="str">
            <v>-</v>
          </cell>
          <cell r="K9">
            <v>-0.007987790165068958</v>
          </cell>
          <cell r="L9">
            <v>0.0009002714946434445</v>
          </cell>
          <cell r="M9">
            <v>-0.0051326708195355486</v>
          </cell>
        </row>
        <row r="10">
          <cell r="A10" t="str">
            <v>3400 Paper &amp; printing</v>
          </cell>
          <cell r="B10">
            <v>0.06338634415224584</v>
          </cell>
          <cell r="C10">
            <v>-0.004898725478115126</v>
          </cell>
          <cell r="D10">
            <v>0.19210666502284515</v>
          </cell>
          <cell r="E10">
            <v>0.015886620106756684</v>
          </cell>
          <cell r="F10">
            <v>0.03625063347074069</v>
          </cell>
          <cell r="G10">
            <v>-0.01415539643136794</v>
          </cell>
          <cell r="H10">
            <v>0.047716657034282406</v>
          </cell>
          <cell r="I10">
            <v>0.036716987128470276</v>
          </cell>
          <cell r="J10" t="str">
            <v>-</v>
          </cell>
          <cell r="K10">
            <v>0.012380304508328608</v>
          </cell>
          <cell r="L10">
            <v>-0.0044727563074473025</v>
          </cell>
          <cell r="M10">
            <v>-0.028826739023884794</v>
          </cell>
        </row>
        <row r="11">
          <cell r="A11" t="str">
            <v>3500 Chemical products</v>
          </cell>
          <cell r="B11">
            <v>0.03941324162179506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0.02232254550788732</v>
          </cell>
          <cell r="G11">
            <v>0.0765783719213149</v>
          </cell>
          <cell r="H11">
            <v>0.23150343459912945</v>
          </cell>
          <cell r="I11">
            <v>0.01356909700095458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0.08504133042061816</v>
          </cell>
        </row>
        <row r="12">
          <cell r="A12" t="str">
            <v>3510 Industrial chemicals</v>
          </cell>
          <cell r="B12">
            <v>0.008598003434277957</v>
          </cell>
          <cell r="C12">
            <v>0.031085653998751087</v>
          </cell>
          <cell r="D12">
            <v>0.05334365178248006</v>
          </cell>
          <cell r="E12">
            <v>0.023961184899319827</v>
          </cell>
          <cell r="F12">
            <v>0.0018902966879989953</v>
          </cell>
          <cell r="G12">
            <v>0.03161965923398748</v>
          </cell>
          <cell r="H12">
            <v>0.1053668002899107</v>
          </cell>
          <cell r="I12">
            <v>0.02227543086039307</v>
          </cell>
          <cell r="J12" t="str">
            <v>-</v>
          </cell>
          <cell r="K12">
            <v>0.028081722616864407</v>
          </cell>
          <cell r="L12">
            <v>0.02003560338445595</v>
          </cell>
          <cell r="M12">
            <v>0.059096350799040624</v>
          </cell>
        </row>
        <row r="13">
          <cell r="A13" t="str">
            <v>3520 Other chemicals</v>
          </cell>
          <cell r="B13">
            <v>0.011863588457556196</v>
          </cell>
          <cell r="C13">
            <v>0.02837840785630686</v>
          </cell>
          <cell r="D13">
            <v>0.004542978941727907</v>
          </cell>
          <cell r="E13">
            <v>0.05609347471036975</v>
          </cell>
          <cell r="F13">
            <v>0.02422142540489171</v>
          </cell>
          <cell r="G13">
            <v>0.036496361621022495</v>
          </cell>
          <cell r="H13">
            <v>0.041396329245130994</v>
          </cell>
          <cell r="I13">
            <v>0.00523551620898125</v>
          </cell>
          <cell r="J13" t="str">
            <v>-</v>
          </cell>
          <cell r="K13">
            <v>0.05850302792217069</v>
          </cell>
          <cell r="L13">
            <v>0.04940324313712905</v>
          </cell>
          <cell r="M13">
            <v>0.03127677200530428</v>
          </cell>
        </row>
        <row r="14">
          <cell r="A14" t="str">
            <v>3512X Chemicals excl. drugs</v>
          </cell>
          <cell r="B14">
            <v>0.016912874993646174</v>
          </cell>
          <cell r="C14">
            <v>0.041764477021140015</v>
          </cell>
          <cell r="D14">
            <v>0.05602991979727955</v>
          </cell>
          <cell r="E14">
            <v>0.052239909099651316</v>
          </cell>
          <cell r="F14">
            <v>0.008078147417573674</v>
          </cell>
          <cell r="G14">
            <v>0.0488785505783758</v>
          </cell>
          <cell r="H14">
            <v>0.13145302182228788</v>
          </cell>
          <cell r="I14">
            <v>0.02499498457439914</v>
          </cell>
          <cell r="J14" t="str">
            <v>-</v>
          </cell>
          <cell r="K14">
            <v>0.0552228788922112</v>
          </cell>
          <cell r="L14">
            <v>0.04634238590593614</v>
          </cell>
          <cell r="M14">
            <v>0.06712184139125466</v>
          </cell>
        </row>
        <row r="15">
          <cell r="A15" t="str">
            <v>3522 Drugs and medicines</v>
          </cell>
          <cell r="B15">
            <v>0.003548553566660939</v>
          </cell>
          <cell r="C15">
            <v>0.017696279985573524</v>
          </cell>
          <cell r="D15">
            <v>0.0018454278350406056</v>
          </cell>
          <cell r="E15">
            <v>0.027847229765464394</v>
          </cell>
          <cell r="F15">
            <v>0.01804230542493588</v>
          </cell>
          <cell r="G15">
            <v>0.01923729270739625</v>
          </cell>
          <cell r="H15">
            <v>0.015309927120006596</v>
          </cell>
          <cell r="I15">
            <v>0.0025239495824042222</v>
          </cell>
          <cell r="J15" t="str">
            <v>-</v>
          </cell>
          <cell r="K15">
            <v>0.03135054451744516</v>
          </cell>
          <cell r="L15">
            <v>0.02310938989172504</v>
          </cell>
          <cell r="M15">
            <v>0.023257228462444397</v>
          </cell>
        </row>
        <row r="16">
          <cell r="A16" t="str">
            <v>3534A Petrol refineries &amp; products</v>
          </cell>
          <cell r="B16">
            <v>0.008768328680451248</v>
          </cell>
          <cell r="C16">
            <v>0.0045397272183468566</v>
          </cell>
          <cell r="D16">
            <v>0.02534714578153209</v>
          </cell>
          <cell r="E16">
            <v>0.013702778407310968</v>
          </cell>
          <cell r="F16">
            <v>0.003869316255864146</v>
          </cell>
          <cell r="G16">
            <v>0.0049352780650029435</v>
          </cell>
          <cell r="H16">
            <v>0.0533711406273612</v>
          </cell>
          <cell r="I16">
            <v>-0.009605413032462576</v>
          </cell>
          <cell r="J16" t="str">
            <v>-</v>
          </cell>
          <cell r="K16">
            <v>0.002811288410036599</v>
          </cell>
          <cell r="L16">
            <v>0.013591646655174707</v>
          </cell>
          <cell r="M16">
            <v>-0.022340685563302893</v>
          </cell>
        </row>
        <row r="17">
          <cell r="A17" t="str">
            <v>3556A Rubber &amp; plastics products</v>
          </cell>
          <cell r="B17">
            <v>0.010183034615686823</v>
          </cell>
          <cell r="C17">
            <v>0.04433989446545119</v>
          </cell>
          <cell r="D17">
            <v>0.017815490096778786</v>
          </cell>
          <cell r="E17">
            <v>0.011664433226970717</v>
          </cell>
          <cell r="F17">
            <v>-0.007704681463496961</v>
          </cell>
          <cell r="G17">
            <v>0.003555601952757106</v>
          </cell>
          <cell r="H17">
            <v>0.03137981631711196</v>
          </cell>
          <cell r="I17">
            <v>-0.004928825153623539</v>
          </cell>
          <cell r="J17" t="str">
            <v>-</v>
          </cell>
          <cell r="K17">
            <v>0.020652278118757292</v>
          </cell>
          <cell r="L17">
            <v>0.039907317347122925</v>
          </cell>
          <cell r="M17">
            <v>0.01698683123290269</v>
          </cell>
        </row>
        <row r="18">
          <cell r="A18" t="str">
            <v>3600 Stone, clay &amp; glass</v>
          </cell>
          <cell r="B18">
            <v>0.0050793251916959525</v>
          </cell>
          <cell r="C18">
            <v>-0.0016978412632650903</v>
          </cell>
          <cell r="D18">
            <v>-0.007517798273013463</v>
          </cell>
          <cell r="E18">
            <v>-0.003081987461593742</v>
          </cell>
          <cell r="F18">
            <v>0.004797464106627434</v>
          </cell>
          <cell r="G18">
            <v>-0.001060131201933857</v>
          </cell>
          <cell r="H18">
            <v>0.014126742885144521</v>
          </cell>
          <cell r="I18">
            <v>0.015171211249205263</v>
          </cell>
          <cell r="J18" t="str">
            <v>-</v>
          </cell>
          <cell r="K18">
            <v>-0.00956475038585409</v>
          </cell>
          <cell r="L18">
            <v>0.010150291918958748</v>
          </cell>
          <cell r="M18">
            <v>-0.010651656897332865</v>
          </cell>
        </row>
        <row r="19">
          <cell r="A19" t="str">
            <v>3700 Basic metal industries</v>
          </cell>
          <cell r="B19">
            <v>0.02234034318728155</v>
          </cell>
          <cell r="C19">
            <v>0.05331974656237226</v>
          </cell>
          <cell r="D19">
            <v>0.09821177800125427</v>
          </cell>
          <cell r="E19">
            <v>0.018945669663383704</v>
          </cell>
          <cell r="F19">
            <v>0.044995129862783874</v>
          </cell>
          <cell r="G19">
            <v>0.03433443373035888</v>
          </cell>
          <cell r="H19">
            <v>0.014628575704368253</v>
          </cell>
          <cell r="I19">
            <v>0.020483361890315768</v>
          </cell>
          <cell r="J19" t="str">
            <v>-</v>
          </cell>
          <cell r="K19">
            <v>-0.009085802362944753</v>
          </cell>
          <cell r="L19">
            <v>0.026178583150774447</v>
          </cell>
          <cell r="M19">
            <v>0.029825852092995327</v>
          </cell>
        </row>
        <row r="20">
          <cell r="A20" t="str">
            <v>3710 Ferrous metals</v>
          </cell>
          <cell r="B20">
            <v>0.008729449653476475</v>
          </cell>
          <cell r="C20">
            <v>0.024357547526705204</v>
          </cell>
          <cell r="D20">
            <v>0.07863234173159074</v>
          </cell>
          <cell r="E20">
            <v>0.010714574870706253</v>
          </cell>
          <cell r="F20">
            <v>0.03204827566182306</v>
          </cell>
          <cell r="G20">
            <v>0.03549533000401907</v>
          </cell>
          <cell r="H20">
            <v>0.010231105474928314</v>
          </cell>
          <cell r="I20">
            <v>0.011238969600138692</v>
          </cell>
          <cell r="J20" t="str">
            <v>-</v>
          </cell>
          <cell r="K20">
            <v>-0.0037317590802879454</v>
          </cell>
          <cell r="L20">
            <v>0.01477959217635445</v>
          </cell>
          <cell r="M20">
            <v>0.018947853326369737</v>
          </cell>
        </row>
        <row r="21">
          <cell r="A21" t="str">
            <v>3720 Non-ferrous metals</v>
          </cell>
          <cell r="B21">
            <v>0.013610497097168262</v>
          </cell>
          <cell r="C21">
            <v>0.02896248563877041</v>
          </cell>
          <cell r="D21">
            <v>0.01967848823969576</v>
          </cell>
          <cell r="E21">
            <v>0.008231090691495</v>
          </cell>
          <cell r="F21">
            <v>0.012968145969987369</v>
          </cell>
          <cell r="G21">
            <v>-0.0011615075494230982</v>
          </cell>
          <cell r="H21">
            <v>0.004397470229439453</v>
          </cell>
          <cell r="I21">
            <v>0.009215003064976156</v>
          </cell>
          <cell r="J21" t="str">
            <v>-</v>
          </cell>
          <cell r="K21">
            <v>-0.0053772233758521875</v>
          </cell>
          <cell r="L21">
            <v>0.011398073110422288</v>
          </cell>
          <cell r="M21">
            <v>0.010878107533578572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</v>
          </cell>
          <cell r="H22">
            <v>0.1663044067799775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0.0017627735957769228</v>
          </cell>
          <cell r="C23">
            <v>0.017031993027405348</v>
          </cell>
          <cell r="D23">
            <v>0.10204422334629772</v>
          </cell>
          <cell r="E23">
            <v>0.03731454671599402</v>
          </cell>
          <cell r="F23">
            <v>-0.028643732276549497</v>
          </cell>
          <cell r="G23">
            <v>0.008539445052864296</v>
          </cell>
          <cell r="H23">
            <v>0.00956379104076799</v>
          </cell>
          <cell r="I23">
            <v>0.04612498676994738</v>
          </cell>
          <cell r="J23" t="str">
            <v>-</v>
          </cell>
          <cell r="K23">
            <v>-0.021090898248871125</v>
          </cell>
          <cell r="L23">
            <v>0.044320370430150156</v>
          </cell>
          <cell r="M23">
            <v>0.04347721652945158</v>
          </cell>
        </row>
        <row r="24">
          <cell r="A24" t="str">
            <v>3820 Non-electrical machinery</v>
          </cell>
          <cell r="B24">
            <v>0.03467423450852347</v>
          </cell>
          <cell r="C24">
            <v>0.08845741290368486</v>
          </cell>
          <cell r="D24">
            <v>0.1672960334251658</v>
          </cell>
          <cell r="E24">
            <v>0.06023552671604651</v>
          </cell>
          <cell r="F24">
            <v>0.07734864530947153</v>
          </cell>
          <cell r="G24">
            <v>-0.039686137122887676</v>
          </cell>
          <cell r="H24">
            <v>0.040188961977332176</v>
          </cell>
          <cell r="I24">
            <v>0.057801087824838976</v>
          </cell>
          <cell r="J24" t="str">
            <v>-</v>
          </cell>
          <cell r="K24">
            <v>0.01183405446975726</v>
          </cell>
          <cell r="L24">
            <v>0.2504444748824372</v>
          </cell>
          <cell r="M24">
            <v>-0.09142438698153306</v>
          </cell>
        </row>
        <row r="25">
          <cell r="A25" t="str">
            <v>382X Machinery &amp; equipment, nec</v>
          </cell>
          <cell r="B25">
            <v>0.024410665845773876</v>
          </cell>
          <cell r="C25">
            <v>0.06283162281712569</v>
          </cell>
          <cell r="D25">
            <v>0.14782206104749643</v>
          </cell>
          <cell r="E25">
            <v>0.04487203984541761</v>
          </cell>
          <cell r="F25">
            <v>0.07668930594838404</v>
          </cell>
          <cell r="G25">
            <v>-0.029839532036924386</v>
          </cell>
          <cell r="H25">
            <v>0.03753215827261532</v>
          </cell>
          <cell r="I25">
            <v>0.06372223059060877</v>
          </cell>
          <cell r="J25" t="str">
            <v>-</v>
          </cell>
          <cell r="K25">
            <v>-0.030619665224335426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0.01026367924470885</v>
          </cell>
          <cell r="C26">
            <v>0.025972885348479233</v>
          </cell>
          <cell r="D26">
            <v>0.019471112396017322</v>
          </cell>
          <cell r="E26">
            <v>0.015363975948184961</v>
          </cell>
          <cell r="F26">
            <v>0.0006669621994517588</v>
          </cell>
          <cell r="G26">
            <v>-0.009848734366163023</v>
          </cell>
          <cell r="H26">
            <v>0.0026564554029243196</v>
          </cell>
          <cell r="I26">
            <v>-0.006428803720270137</v>
          </cell>
          <cell r="J26" t="str">
            <v>-</v>
          </cell>
          <cell r="K26">
            <v>0.042315573775507154</v>
          </cell>
          <cell r="L26">
            <v>0.05459400885375687</v>
          </cell>
          <cell r="M26">
            <v>0.01661830675242203</v>
          </cell>
        </row>
        <row r="27">
          <cell r="A27" t="str">
            <v>3830 Electrical machinery</v>
          </cell>
          <cell r="B27">
            <v>0.027860390594079916</v>
          </cell>
          <cell r="C27">
            <v>0.07408096959001996</v>
          </cell>
          <cell r="D27">
            <v>0.75844941135765</v>
          </cell>
          <cell r="E27">
            <v>0.10992307609538775</v>
          </cell>
          <cell r="F27">
            <v>0.042450986392232694</v>
          </cell>
          <cell r="G27">
            <v>0.40269925564214715</v>
          </cell>
          <cell r="H27">
            <v>0.07661011119858242</v>
          </cell>
          <cell r="I27">
            <v>0.04421250045844501</v>
          </cell>
          <cell r="J27" t="str">
            <v>-</v>
          </cell>
          <cell r="K27">
            <v>0.08401829763210066</v>
          </cell>
          <cell r="L27">
            <v>0.4369307174388796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0.017722883949176014</v>
          </cell>
          <cell r="C28">
            <v>0.01194895232031001</v>
          </cell>
          <cell r="D28">
            <v>0.3959372950314391</v>
          </cell>
          <cell r="E28">
            <v>0.059307046086407335</v>
          </cell>
          <cell r="F28">
            <v>0.05207451666963582</v>
          </cell>
          <cell r="G28">
            <v>0.1747546605463504</v>
          </cell>
          <cell r="H28">
            <v>0.0054517684764425825</v>
          </cell>
          <cell r="I28">
            <v>0.01962990326119221</v>
          </cell>
          <cell r="J28" t="str">
            <v>-</v>
          </cell>
          <cell r="K28">
            <v>0.04135679592549693</v>
          </cell>
          <cell r="L28">
            <v>0.1728751676729621</v>
          </cell>
          <cell r="M28">
            <v>-0.05722433304544464</v>
          </cell>
        </row>
        <row r="29">
          <cell r="A29" t="str">
            <v>3832 Radio, TV &amp; communication equipment  </v>
          </cell>
          <cell r="B29">
            <v>0.010137617226857278</v>
          </cell>
          <cell r="C29">
            <v>0.06237271672030879</v>
          </cell>
          <cell r="D29">
            <v>0.36251211632623953</v>
          </cell>
          <cell r="E29">
            <v>0.05061812952861592</v>
          </cell>
          <cell r="F29">
            <v>-0.009641185397951826</v>
          </cell>
          <cell r="G29">
            <v>0.2279398887375983</v>
          </cell>
          <cell r="H29">
            <v>0.07115775630149657</v>
          </cell>
          <cell r="I29">
            <v>0.024592291969955386</v>
          </cell>
          <cell r="J29" t="str">
            <v>-</v>
          </cell>
          <cell r="K29">
            <v>0.04266029430763827</v>
          </cell>
          <cell r="L29">
            <v>0.2640540960251585</v>
          </cell>
          <cell r="M29">
            <v>-0.053216527974687546</v>
          </cell>
        </row>
        <row r="30">
          <cell r="A30" t="str">
            <v>3840 Transport equipment</v>
          </cell>
          <cell r="B30">
            <v>0.04631859129562982</v>
          </cell>
          <cell r="C30">
            <v>0.1515749743097664</v>
          </cell>
          <cell r="D30">
            <v>0.01765558207794961</v>
          </cell>
          <cell r="E30">
            <v>0.03714360427241073</v>
          </cell>
          <cell r="F30">
            <v>0.0012417791132117043</v>
          </cell>
          <cell r="G30">
            <v>0.020204500578393802</v>
          </cell>
          <cell r="H30">
            <v>0.02056705564204796</v>
          </cell>
          <cell r="I30">
            <v>0.03488911245576628</v>
          </cell>
          <cell r="J30" t="str">
            <v>-</v>
          </cell>
          <cell r="K30">
            <v>0.024378323960639704</v>
          </cell>
          <cell r="L30">
            <v>-0.014773335552419681</v>
          </cell>
          <cell r="M30">
            <v>0.03955198033883003</v>
          </cell>
        </row>
        <row r="31">
          <cell r="A31" t="str">
            <v>3841 Shipbuilding</v>
          </cell>
          <cell r="B31">
            <v>0.00684907967879389</v>
          </cell>
          <cell r="C31">
            <v>0.005134540309233003</v>
          </cell>
          <cell r="D31">
            <v>0.02342806965768122</v>
          </cell>
          <cell r="E31">
            <v>-0.006991110956688281</v>
          </cell>
          <cell r="F31">
            <v>-0.00015141258230199129</v>
          </cell>
          <cell r="G31">
            <v>0.008320839243208944</v>
          </cell>
          <cell r="H31">
            <v>0.0034282130087348096</v>
          </cell>
          <cell r="I31">
            <v>0.027442759969235068</v>
          </cell>
          <cell r="J31" t="str">
            <v>-</v>
          </cell>
          <cell r="K31">
            <v>-0.009260568931603387</v>
          </cell>
          <cell r="L31">
            <v>-0.010656460368500301</v>
          </cell>
          <cell r="M31">
            <v>-0.0062951010497590415</v>
          </cell>
        </row>
        <row r="32">
          <cell r="A32" t="str">
            <v>3843 Motor vehicles</v>
          </cell>
          <cell r="B32">
            <v>0.032687864481609166</v>
          </cell>
          <cell r="C32">
            <v>0.13767135797366498</v>
          </cell>
          <cell r="D32">
            <v>-0.008155448216860013</v>
          </cell>
          <cell r="E32">
            <v>0.013257278972071075</v>
          </cell>
          <cell r="F32">
            <v>0.010184339336451964</v>
          </cell>
          <cell r="G32">
            <v>0.010606353702274406</v>
          </cell>
          <cell r="H32">
            <v>0.013988158915146369</v>
          </cell>
          <cell r="I32">
            <v>0.0022061511028755344</v>
          </cell>
          <cell r="J32" t="str">
            <v>-</v>
          </cell>
          <cell r="K32">
            <v>0.03360991374646474</v>
          </cell>
          <cell r="L32">
            <v>0.03941092596211852</v>
          </cell>
          <cell r="M32">
            <v>0.041515587765606696</v>
          </cell>
        </row>
        <row r="33">
          <cell r="A33" t="str">
            <v>3845 Aircraft</v>
          </cell>
          <cell r="B33">
            <v>0.00498689449210963</v>
          </cell>
          <cell r="C33">
            <v>-0.0002013031838523347</v>
          </cell>
          <cell r="D33">
            <v>0.0008417708377190881</v>
          </cell>
          <cell r="E33">
            <v>0.028793869790172608</v>
          </cell>
          <cell r="F33">
            <v>-0.010063941994758923</v>
          </cell>
          <cell r="G33">
            <v>0.0005423016979146455</v>
          </cell>
          <cell r="H33">
            <v>0.0022895206347399773</v>
          </cell>
          <cell r="I33">
            <v>0.005768076777775168</v>
          </cell>
          <cell r="J33" t="str">
            <v>-</v>
          </cell>
          <cell r="K33">
            <v>-0.0013710972706041655</v>
          </cell>
          <cell r="L33">
            <v>-0.044919782790844125</v>
          </cell>
          <cell r="M33">
            <v>0.004104492958184053</v>
          </cell>
        </row>
        <row r="34">
          <cell r="A34" t="str">
            <v>3842A Other transport equipment</v>
          </cell>
          <cell r="B34">
            <v>0.0017947526430253976</v>
          </cell>
          <cell r="C34">
            <v>0.009177961013238515</v>
          </cell>
          <cell r="D34">
            <v>0.0014131206699331332</v>
          </cell>
          <cell r="E34">
            <v>0.001766519652306185</v>
          </cell>
          <cell r="F34">
            <v>0.0011672772712512489</v>
          </cell>
          <cell r="G34">
            <v>0.0007541889562621336</v>
          </cell>
          <cell r="H34">
            <v>0.0008484188884856769</v>
          </cell>
          <cell r="I34">
            <v>-0.0005880558101270678</v>
          </cell>
          <cell r="J34" t="str">
            <v>-</v>
          </cell>
          <cell r="K34">
            <v>0.0011195317480533784</v>
          </cell>
          <cell r="L34">
            <v>-0.0016865962104899083</v>
          </cell>
          <cell r="M34">
            <v>0.00011143651080099487</v>
          </cell>
        </row>
        <row r="35">
          <cell r="A35" t="str">
            <v>3850 Professional goods</v>
          </cell>
          <cell r="B35">
            <v>0.0033907351178697775</v>
          </cell>
          <cell r="C35">
            <v>0.018160366503742774</v>
          </cell>
          <cell r="D35">
            <v>0.02903553614123933</v>
          </cell>
          <cell r="E35">
            <v>0.016225468895777757</v>
          </cell>
          <cell r="F35">
            <v>0.04105368188369056</v>
          </cell>
          <cell r="G35">
            <v>-0.013145706799466932</v>
          </cell>
          <cell r="H35">
            <v>0.019275605160317393</v>
          </cell>
          <cell r="I35">
            <v>0.008221285281243914</v>
          </cell>
          <cell r="J35" t="str">
            <v>-</v>
          </cell>
          <cell r="K35">
            <v>0.0025231570971022206</v>
          </cell>
          <cell r="L35">
            <v>-0.055619053442885036</v>
          </cell>
          <cell r="M35">
            <v>-0.008852371327772425</v>
          </cell>
        </row>
        <row r="36">
          <cell r="A36" t="str">
            <v>3900 Other manufacturing</v>
          </cell>
          <cell r="B36">
            <v>0.0005466633275819513</v>
          </cell>
          <cell r="C36">
            <v>0.006237109916991926</v>
          </cell>
          <cell r="D36">
            <v>0.006854307880569335</v>
          </cell>
          <cell r="E36">
            <v>0.004182201714174205</v>
          </cell>
          <cell r="F36">
            <v>0.00046701690719275386</v>
          </cell>
          <cell r="G36">
            <v>-0.008072063470141612</v>
          </cell>
          <cell r="H36">
            <v>0.002991487441835849</v>
          </cell>
          <cell r="I36">
            <v>0.005686137856188115</v>
          </cell>
          <cell r="J36" t="str">
            <v>-</v>
          </cell>
          <cell r="K36">
            <v>-0.005831654351452737</v>
          </cell>
          <cell r="L36">
            <v>0.002675361568693319</v>
          </cell>
          <cell r="M36">
            <v>-0.0056722794305188035</v>
          </cell>
        </row>
        <row r="37">
          <cell r="A37" t="str">
            <v>4000 Electricity, gas, water</v>
          </cell>
          <cell r="B37">
            <v>0.09455171062231031</v>
          </cell>
          <cell r="C37">
            <v>0.09294715677242774</v>
          </cell>
          <cell r="D37">
            <v>0.1255746259295987</v>
          </cell>
          <cell r="E37">
            <v>0.07896393966997428</v>
          </cell>
          <cell r="F37">
            <v>0.1252954804814331</v>
          </cell>
          <cell r="G37">
            <v>0.08728025241300882</v>
          </cell>
          <cell r="H37">
            <v>0.06160936088145102</v>
          </cell>
          <cell r="I37">
            <v>0.022733104421159275</v>
          </cell>
          <cell r="J37" t="str">
            <v>-</v>
          </cell>
          <cell r="K37">
            <v>0.0961589520891142</v>
          </cell>
          <cell r="L37">
            <v>0.11341421682396892</v>
          </cell>
          <cell r="M37">
            <v>0.01637582972785101</v>
          </cell>
        </row>
        <row r="38">
          <cell r="A38" t="str">
            <v>5000 Construction</v>
          </cell>
          <cell r="B38">
            <v>0.11253851199276046</v>
          </cell>
          <cell r="C38">
            <v>-0.08051322248792957</v>
          </cell>
          <cell r="D38">
            <v>-0.33634670294129887</v>
          </cell>
          <cell r="E38">
            <v>-0.09805721642354359</v>
          </cell>
          <cell r="F38">
            <v>-0.06874827129775002</v>
          </cell>
          <cell r="G38">
            <v>0.09035556703225739</v>
          </cell>
          <cell r="H38">
            <v>0.04631061844995743</v>
          </cell>
          <cell r="I38">
            <v>0.09187691319867791</v>
          </cell>
          <cell r="J38" t="str">
            <v>-</v>
          </cell>
          <cell r="K38">
            <v>-0.03678937742948061</v>
          </cell>
          <cell r="L38">
            <v>0.09970733535546215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0.6689108380960445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</v>
          </cell>
          <cell r="I39">
            <v>0.6134556650786136</v>
          </cell>
          <cell r="J39" t="str">
            <v>-</v>
          </cell>
          <cell r="K39">
            <v>0.3014946129156915</v>
          </cell>
          <cell r="L39">
            <v>0.9968784284011711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</v>
          </cell>
          <cell r="I40">
            <v>0.6024375960773104</v>
          </cell>
          <cell r="J40" t="str">
            <v>-</v>
          </cell>
          <cell r="K40">
            <v>0.2967231849215231</v>
          </cell>
          <cell r="L40">
            <v>0.963173531990446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0.034254180996578204</v>
          </cell>
          <cell r="D41">
            <v>0.0077148618921523944</v>
          </cell>
          <cell r="E41">
            <v>0.021753459558741087</v>
          </cell>
          <cell r="F41">
            <v>0.07584489042862777</v>
          </cell>
          <cell r="G41" t="e">
            <v>#DIV/0!</v>
          </cell>
          <cell r="H41">
            <v>0.07612480401276128</v>
          </cell>
          <cell r="I41">
            <v>0.010636944347910354</v>
          </cell>
          <cell r="J41" t="str">
            <v>-</v>
          </cell>
          <cell r="K41">
            <v>0.004689122912809398</v>
          </cell>
          <cell r="L41">
            <v>0.03412811489778839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</v>
          </cell>
          <cell r="I42">
            <v>0.7862013860775154</v>
          </cell>
          <cell r="J42" t="str">
            <v>-</v>
          </cell>
          <cell r="K42">
            <v>0.34674659908917926</v>
          </cell>
          <cell r="L42">
            <v>0.3320757786284245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</v>
          </cell>
          <cell r="C43">
            <v>0.10652984301224717</v>
          </cell>
          <cell r="D43">
            <v>0.2245347752637815</v>
          </cell>
          <cell r="E43">
            <v>0.1155711422427853</v>
          </cell>
          <cell r="F43">
            <v>0.13539327294284065</v>
          </cell>
          <cell r="G43" t="e">
            <v>#DIV/0!</v>
          </cell>
          <cell r="H43">
            <v>0.2847665593365883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0.08236061243976796</v>
          </cell>
        </row>
        <row r="44">
          <cell r="A44" t="str">
            <v>7200 Communication services</v>
          </cell>
          <cell r="B44">
            <v>0.3690049914498338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0.0846995856062502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0.1402430265709348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</v>
          </cell>
          <cell r="C45">
            <v>0.787056726953928</v>
          </cell>
          <cell r="D45">
            <v>0.6316443736391097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</v>
          </cell>
          <cell r="I45">
            <v>0.39710432998393047</v>
          </cell>
          <cell r="J45" t="str">
            <v>-</v>
          </cell>
          <cell r="K45">
            <v>0.7603584069222399</v>
          </cell>
          <cell r="L45">
            <v>0.9537449180868871</v>
          </cell>
          <cell r="M45">
            <v>0.6601385717053386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0.07068958324932505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0.06643717990122303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</v>
          </cell>
          <cell r="D47">
            <v>0.5610053309510471</v>
          </cell>
          <cell r="E47">
            <v>0.5459604865511898</v>
          </cell>
          <cell r="F47" t="e">
            <v>#DIV/0!</v>
          </cell>
          <cell r="G47" t="e">
            <v>#DIV/0!</v>
          </cell>
          <cell r="H47">
            <v>0.8413891562215136</v>
          </cell>
          <cell r="I47">
            <v>0.5328079007163703</v>
          </cell>
          <cell r="J47" t="str">
            <v>-</v>
          </cell>
          <cell r="K47">
            <v>0.6102618990912732</v>
          </cell>
          <cell r="L47">
            <v>0.7427393524060094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0.9261491727527105</v>
          </cell>
          <cell r="H49">
            <v>2.747117641733432</v>
          </cell>
          <cell r="I49">
            <v>4.116132854972321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otPop"/>
      <sheetName val="WAPop"/>
      <sheetName val="LF"/>
      <sheetName val="ET"/>
      <sheetName val="Hours"/>
      <sheetName val="1-Hours series Dirk"/>
      <sheetName val="2-New series for hours worked"/>
      <sheetName val="3-Final estimates Hours (ELS)"/>
    </sheetNames>
    <sheetDataSet>
      <sheetData sheetId="7">
        <row r="3">
          <cell r="A3" t="str">
            <v>Total Economy</v>
          </cell>
          <cell r="B3">
            <v>1980</v>
          </cell>
          <cell r="C3">
            <v>1981</v>
          </cell>
          <cell r="D3">
            <v>1982</v>
          </cell>
          <cell r="E3">
            <v>1983</v>
          </cell>
          <cell r="F3">
            <v>1984</v>
          </cell>
          <cell r="G3">
            <v>1985</v>
          </cell>
          <cell r="H3">
            <v>1986</v>
          </cell>
          <cell r="I3">
            <v>1987</v>
          </cell>
          <cell r="J3">
            <v>1988</v>
          </cell>
          <cell r="K3">
            <v>1989</v>
          </cell>
          <cell r="L3">
            <v>1990</v>
          </cell>
          <cell r="M3">
            <v>1991</v>
          </cell>
          <cell r="N3">
            <v>1992</v>
          </cell>
          <cell r="O3">
            <v>1993</v>
          </cell>
          <cell r="P3">
            <v>1994</v>
          </cell>
          <cell r="Q3">
            <v>1995</v>
          </cell>
          <cell r="R3">
            <v>1996</v>
          </cell>
          <cell r="S3">
            <v>1997</v>
          </cell>
          <cell r="T3">
            <v>1998</v>
          </cell>
        </row>
        <row r="4">
          <cell r="A4" t="str">
            <v>Australia</v>
          </cell>
          <cell r="B4">
            <v>1817.5443741217643</v>
          </cell>
          <cell r="C4">
            <v>1817.5443741217643</v>
          </cell>
          <cell r="D4">
            <v>1806.8984805566208</v>
          </cell>
          <cell r="E4">
            <v>1792.3813529677889</v>
          </cell>
          <cell r="F4">
            <v>1807.8662890625428</v>
          </cell>
          <cell r="G4">
            <v>1798.1882040033215</v>
          </cell>
          <cell r="H4">
            <v>1781.7354594026453</v>
          </cell>
          <cell r="I4">
            <v>1798.1882040033215</v>
          </cell>
          <cell r="J4">
            <v>1817.5443741217643</v>
          </cell>
          <cell r="K4">
            <v>1812.7053315921537</v>
          </cell>
          <cell r="L4">
            <v>1808.834097568465</v>
          </cell>
          <cell r="M4">
            <v>1798.1882040033215</v>
          </cell>
          <cell r="N4">
            <v>1790.4457359559447</v>
          </cell>
          <cell r="O4">
            <v>1813.6731400980757</v>
          </cell>
          <cell r="P4">
            <v>1818.5121826276863</v>
          </cell>
          <cell r="Q4">
            <v>1815.60875710992</v>
          </cell>
          <cell r="R4">
            <v>1806.8984805566208</v>
          </cell>
          <cell r="S4">
            <v>1805.9306720506986</v>
          </cell>
          <cell r="T4">
            <v>1801.091629521088</v>
          </cell>
        </row>
        <row r="5">
          <cell r="A5" t="str">
            <v>Austria</v>
          </cell>
          <cell r="B5" t="str">
            <v>-</v>
          </cell>
          <cell r="C5" t="str">
            <v>-</v>
          </cell>
          <cell r="D5" t="str">
            <v>-</v>
          </cell>
          <cell r="E5" t="str">
            <v>-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>
            <v>1561</v>
          </cell>
          <cell r="S5">
            <v>1608</v>
          </cell>
          <cell r="T5">
            <v>1515</v>
          </cell>
        </row>
        <row r="6">
          <cell r="A6" t="str">
            <v>Belgium</v>
          </cell>
          <cell r="B6" t="str">
            <v>-</v>
          </cell>
          <cell r="C6" t="str">
            <v>-</v>
          </cell>
          <cell r="D6" t="str">
            <v>-</v>
          </cell>
          <cell r="E6">
            <v>1704</v>
          </cell>
          <cell r="F6">
            <v>1724</v>
          </cell>
          <cell r="G6">
            <v>1731</v>
          </cell>
          <cell r="H6">
            <v>1717</v>
          </cell>
          <cell r="I6">
            <v>1706</v>
          </cell>
          <cell r="J6">
            <v>1700</v>
          </cell>
          <cell r="K6">
            <v>1688</v>
          </cell>
          <cell r="L6">
            <v>1699</v>
          </cell>
          <cell r="M6">
            <v>1666</v>
          </cell>
          <cell r="N6">
            <v>1649</v>
          </cell>
          <cell r="O6">
            <v>1610</v>
          </cell>
          <cell r="P6">
            <v>1612</v>
          </cell>
          <cell r="Q6">
            <v>1642</v>
          </cell>
          <cell r="R6">
            <v>1614</v>
          </cell>
          <cell r="S6">
            <v>1627</v>
          </cell>
          <cell r="T6">
            <v>1635</v>
          </cell>
        </row>
        <row r="7">
          <cell r="A7" t="str">
            <v>Canada</v>
          </cell>
          <cell r="B7">
            <v>1805.1390562837028</v>
          </cell>
          <cell r="C7">
            <v>1804.60413167276</v>
          </cell>
          <cell r="D7">
            <v>1785.5418075706868</v>
          </cell>
          <cell r="E7">
            <v>1782.9200356381195</v>
          </cell>
          <cell r="F7">
            <v>1784.5470151699055</v>
          </cell>
          <cell r="G7">
            <v>1790.7732218182869</v>
          </cell>
          <cell r="H7">
            <v>1789.9045684708215</v>
          </cell>
          <cell r="I7">
            <v>1799.4436824474144</v>
          </cell>
          <cell r="J7">
            <v>1809.6880773345222</v>
          </cell>
          <cell r="K7">
            <v>1803.2907288694205</v>
          </cell>
          <cell r="L7">
            <v>1789.7786642823264</v>
          </cell>
          <cell r="M7">
            <v>1769.4919959862896</v>
          </cell>
          <cell r="N7">
            <v>1761.0073807232525</v>
          </cell>
          <cell r="O7">
            <v>1765.3990039250855</v>
          </cell>
          <cell r="P7">
            <v>1783.2956869861368</v>
          </cell>
          <cell r="Q7">
            <v>1779.805721396708</v>
          </cell>
          <cell r="R7">
            <v>1787.375124718186</v>
          </cell>
          <cell r="S7">
            <v>1776.9433670268097</v>
          </cell>
          <cell r="T7">
            <v>1767.8480017853467</v>
          </cell>
        </row>
        <row r="8">
          <cell r="A8" t="str">
            <v>Czech Republic</v>
          </cell>
          <cell r="B8" t="str">
            <v>-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-</v>
          </cell>
          <cell r="M8" t="str">
            <v>-</v>
          </cell>
          <cell r="N8" t="str">
            <v>-</v>
          </cell>
          <cell r="O8" t="str">
            <v>-</v>
          </cell>
          <cell r="P8" t="str">
            <v>-</v>
          </cell>
          <cell r="Q8">
            <v>1998.524564729203</v>
          </cell>
          <cell r="R8">
            <v>2004.912100868289</v>
          </cell>
          <cell r="S8">
            <v>1997.3631945220966</v>
          </cell>
          <cell r="T8">
            <v>2003.2668264082215</v>
          </cell>
        </row>
        <row r="9">
          <cell r="A9" t="str">
            <v>Denmark</v>
          </cell>
          <cell r="B9" t="str">
            <v>-</v>
          </cell>
          <cell r="C9" t="str">
            <v>-</v>
          </cell>
          <cell r="D9" t="str">
            <v>-</v>
          </cell>
          <cell r="E9">
            <v>1645</v>
          </cell>
          <cell r="F9">
            <v>1536</v>
          </cell>
          <cell r="G9">
            <v>1553</v>
          </cell>
          <cell r="H9">
            <v>1534</v>
          </cell>
          <cell r="I9">
            <v>1514</v>
          </cell>
          <cell r="J9">
            <v>1531</v>
          </cell>
          <cell r="K9">
            <v>1508</v>
          </cell>
          <cell r="L9">
            <v>1492</v>
          </cell>
          <cell r="M9">
            <v>1484</v>
          </cell>
          <cell r="N9">
            <v>1503</v>
          </cell>
          <cell r="O9">
            <v>1469</v>
          </cell>
          <cell r="P9">
            <v>1539</v>
          </cell>
          <cell r="Q9">
            <v>1501</v>
          </cell>
          <cell r="R9">
            <v>1509</v>
          </cell>
          <cell r="S9">
            <v>1520</v>
          </cell>
          <cell r="T9">
            <v>1527</v>
          </cell>
        </row>
        <row r="10">
          <cell r="A10" t="str">
            <v>Finland</v>
          </cell>
          <cell r="B10">
            <v>1754.723162193699</v>
          </cell>
          <cell r="C10">
            <v>1740.4648483080512</v>
          </cell>
          <cell r="D10">
            <v>1720.5032088681446</v>
          </cell>
          <cell r="E10">
            <v>1719.5526546091014</v>
          </cell>
          <cell r="F10">
            <v>1720.5032088681446</v>
          </cell>
          <cell r="G10">
            <v>1714.7998833138856</v>
          </cell>
          <cell r="H10">
            <v>1689.1349183197199</v>
          </cell>
          <cell r="I10">
            <v>1712.8987747957992</v>
          </cell>
          <cell r="J10">
            <v>1733.810968494749</v>
          </cell>
          <cell r="K10">
            <v>1712.8987747957992</v>
          </cell>
          <cell r="L10">
            <v>1676.5876021003498</v>
          </cell>
          <cell r="M10">
            <v>1658.907292882147</v>
          </cell>
          <cell r="N10">
            <v>1680.2947637106183</v>
          </cell>
          <cell r="O10">
            <v>1657.6715723453908</v>
          </cell>
          <cell r="P10">
            <v>1691.606359393232</v>
          </cell>
          <cell r="Q10">
            <v>1686.7585326721119</v>
          </cell>
          <cell r="R10">
            <v>1701.5871791131854</v>
          </cell>
          <cell r="S10">
            <v>1691.321193115519</v>
          </cell>
          <cell r="T10">
            <v>1673.6408838973161</v>
          </cell>
        </row>
        <row r="11">
          <cell r="A11" t="str">
            <v>France</v>
          </cell>
          <cell r="B11">
            <v>1792.3513197570903</v>
          </cell>
          <cell r="C11">
            <v>1769.5932522435571</v>
          </cell>
          <cell r="D11">
            <v>1702.8045632482274</v>
          </cell>
          <cell r="E11">
            <v>1694.327232616554</v>
          </cell>
          <cell r="F11">
            <v>1696.060331752702</v>
          </cell>
          <cell r="G11">
            <v>1668.5585243179405</v>
          </cell>
          <cell r="H11">
            <v>1657.1497802902688</v>
          </cell>
          <cell r="I11">
            <v>1658.5758732937277</v>
          </cell>
          <cell r="J11">
            <v>1664.1415973766718</v>
          </cell>
          <cell r="K11">
            <v>1663.6959433130912</v>
          </cell>
          <cell r="L11">
            <v>1652</v>
          </cell>
          <cell r="M11">
            <v>1639.6</v>
          </cell>
          <cell r="N11">
            <v>1641</v>
          </cell>
          <cell r="O11">
            <v>1636.8</v>
          </cell>
          <cell r="P11">
            <v>1633.4</v>
          </cell>
          <cell r="Q11">
            <v>1608.6</v>
          </cell>
          <cell r="R11">
            <v>1602.3</v>
          </cell>
          <cell r="S11">
            <v>1600.3</v>
          </cell>
          <cell r="T11">
            <v>1598.9</v>
          </cell>
        </row>
        <row r="12">
          <cell r="A12" t="str">
            <v>West Germany</v>
          </cell>
          <cell r="B12">
            <v>1742.3</v>
          </cell>
          <cell r="C12">
            <v>1725.1</v>
          </cell>
          <cell r="D12">
            <v>1729.9</v>
          </cell>
          <cell r="E12">
            <v>1723.9</v>
          </cell>
          <cell r="F12">
            <v>1715.5</v>
          </cell>
          <cell r="G12">
            <v>1693</v>
          </cell>
          <cell r="H12">
            <v>1683.2</v>
          </cell>
          <cell r="I12">
            <v>1671.1</v>
          </cell>
          <cell r="J12">
            <v>1670.2</v>
          </cell>
          <cell r="K12">
            <v>1651.1</v>
          </cell>
          <cell r="L12">
            <v>1610.7</v>
          </cell>
          <cell r="M12">
            <v>1591.4</v>
          </cell>
          <cell r="N12">
            <v>1602.2</v>
          </cell>
          <cell r="O12">
            <v>1582.4</v>
          </cell>
          <cell r="P12">
            <v>1580.6</v>
          </cell>
          <cell r="Q12">
            <v>1560.6</v>
          </cell>
          <cell r="R12">
            <v>1557</v>
          </cell>
          <cell r="S12">
            <v>1552.8</v>
          </cell>
          <cell r="T12">
            <v>1562.1</v>
          </cell>
        </row>
        <row r="13">
          <cell r="A13" t="str">
            <v>Germany</v>
          </cell>
          <cell r="B13">
            <v>1742.3</v>
          </cell>
          <cell r="C13">
            <v>1725.1</v>
          </cell>
          <cell r="D13">
            <v>1729.9</v>
          </cell>
          <cell r="E13">
            <v>1723.9</v>
          </cell>
          <cell r="F13">
            <v>1715.5</v>
          </cell>
          <cell r="G13">
            <v>1693</v>
          </cell>
          <cell r="H13">
            <v>1683.2</v>
          </cell>
          <cell r="I13">
            <v>1671.1</v>
          </cell>
          <cell r="J13">
            <v>1670.2</v>
          </cell>
          <cell r="K13">
            <v>1651.1</v>
          </cell>
          <cell r="L13">
            <v>1625.3</v>
          </cell>
          <cell r="M13">
            <v>1572.7</v>
          </cell>
          <cell r="N13">
            <v>1622.1</v>
          </cell>
          <cell r="O13">
            <v>1610.3</v>
          </cell>
          <cell r="P13">
            <v>1603.5</v>
          </cell>
          <cell r="Q13">
            <v>1581.2</v>
          </cell>
          <cell r="R13">
            <v>1576.3</v>
          </cell>
          <cell r="S13">
            <v>1570.4</v>
          </cell>
          <cell r="T13">
            <v>1580.3</v>
          </cell>
        </row>
        <row r="14">
          <cell r="A14" t="str">
            <v>Greece</v>
          </cell>
          <cell r="B14" t="str">
            <v>-</v>
          </cell>
          <cell r="C14" t="str">
            <v>-</v>
          </cell>
          <cell r="D14" t="str">
            <v>-</v>
          </cell>
          <cell r="E14">
            <v>1983</v>
          </cell>
          <cell r="F14">
            <v>1917</v>
          </cell>
          <cell r="G14">
            <v>1945</v>
          </cell>
          <cell r="H14">
            <v>1929</v>
          </cell>
          <cell r="I14">
            <v>1889</v>
          </cell>
          <cell r="J14">
            <v>1882</v>
          </cell>
          <cell r="K14">
            <v>1913</v>
          </cell>
          <cell r="L14">
            <v>1912</v>
          </cell>
          <cell r="M14">
            <v>1916</v>
          </cell>
          <cell r="N14">
            <v>1944</v>
          </cell>
          <cell r="O14">
            <v>1964</v>
          </cell>
          <cell r="P14">
            <v>1932</v>
          </cell>
          <cell r="Q14">
            <v>1922</v>
          </cell>
          <cell r="R14">
            <v>1939</v>
          </cell>
          <cell r="S14">
            <v>1924</v>
          </cell>
          <cell r="T14">
            <v>1930</v>
          </cell>
        </row>
        <row r="15">
          <cell r="A15" t="str">
            <v>Hungary</v>
          </cell>
          <cell r="B15">
            <v>1929.6</v>
          </cell>
          <cell r="C15">
            <v>1928.4</v>
          </cell>
          <cell r="D15">
            <v>1846.8</v>
          </cell>
          <cell r="E15">
            <v>1828.8</v>
          </cell>
          <cell r="F15">
            <v>1765.2</v>
          </cell>
          <cell r="G15">
            <v>1742.4</v>
          </cell>
          <cell r="H15">
            <v>1734</v>
          </cell>
          <cell r="I15">
            <v>1772.4</v>
          </cell>
          <cell r="J15">
            <v>1767.6</v>
          </cell>
          <cell r="K15">
            <v>1746</v>
          </cell>
          <cell r="L15">
            <v>1710</v>
          </cell>
          <cell r="M15">
            <v>1682.4</v>
          </cell>
          <cell r="N15">
            <v>1644</v>
          </cell>
          <cell r="O15">
            <v>1644</v>
          </cell>
          <cell r="P15">
            <v>1759.2</v>
          </cell>
          <cell r="Q15">
            <v>1765.2</v>
          </cell>
          <cell r="R15">
            <v>1777.2</v>
          </cell>
          <cell r="S15">
            <v>1785.6</v>
          </cell>
          <cell r="T15">
            <v>1788</v>
          </cell>
        </row>
        <row r="16">
          <cell r="A16" t="str">
            <v>Iceland</v>
          </cell>
          <cell r="B16" t="str">
            <v>-</v>
          </cell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>
            <v>1772.3076923076922</v>
          </cell>
          <cell r="N16">
            <v>1787.5</v>
          </cell>
          <cell r="O16">
            <v>1757.2115384615383</v>
          </cell>
          <cell r="P16">
            <v>1743.6538461538462</v>
          </cell>
          <cell r="Q16">
            <v>1761.3461538461536</v>
          </cell>
          <cell r="R16">
            <v>1788.4615384615383</v>
          </cell>
          <cell r="S16">
            <v>1768.3653846153843</v>
          </cell>
          <cell r="T16">
            <v>1747.0192307692307</v>
          </cell>
        </row>
        <row r="17">
          <cell r="A17" t="str">
            <v>Ireland</v>
          </cell>
          <cell r="B17" t="str">
            <v>-</v>
          </cell>
          <cell r="C17" t="str">
            <v>-</v>
          </cell>
          <cell r="D17" t="str">
            <v>-</v>
          </cell>
          <cell r="E17">
            <v>1909</v>
          </cell>
          <cell r="F17">
            <v>1901</v>
          </cell>
          <cell r="G17">
            <v>1905</v>
          </cell>
          <cell r="H17">
            <v>1936</v>
          </cell>
          <cell r="I17">
            <v>1924</v>
          </cell>
          <cell r="J17">
            <v>1921</v>
          </cell>
          <cell r="K17">
            <v>1929</v>
          </cell>
          <cell r="L17">
            <v>1922</v>
          </cell>
          <cell r="M17">
            <v>1892</v>
          </cell>
          <cell r="N17">
            <v>1844</v>
          </cell>
          <cell r="O17">
            <v>1832</v>
          </cell>
          <cell r="P17">
            <v>1835</v>
          </cell>
          <cell r="Q17">
            <v>1835</v>
          </cell>
          <cell r="R17">
            <v>1836</v>
          </cell>
          <cell r="S17">
            <v>1797</v>
          </cell>
          <cell r="T17">
            <v>1797</v>
          </cell>
        </row>
        <row r="18">
          <cell r="A18" t="str">
            <v>Italy</v>
          </cell>
          <cell r="B18">
            <v>1723.7516013831414</v>
          </cell>
          <cell r="C18">
            <v>1717.1062298055667</v>
          </cell>
          <cell r="D18">
            <v>1710.2682387619748</v>
          </cell>
          <cell r="E18">
            <v>1699</v>
          </cell>
          <cell r="F18">
            <v>1650</v>
          </cell>
          <cell r="G18">
            <v>1665</v>
          </cell>
          <cell r="H18">
            <v>1663</v>
          </cell>
          <cell r="I18">
            <v>1658</v>
          </cell>
          <cell r="J18">
            <v>1675</v>
          </cell>
          <cell r="K18">
            <v>1672</v>
          </cell>
          <cell r="L18">
            <v>1674</v>
          </cell>
          <cell r="M18">
            <v>1668</v>
          </cell>
          <cell r="N18">
            <v>1631</v>
          </cell>
          <cell r="O18">
            <v>1637</v>
          </cell>
          <cell r="P18">
            <v>1634</v>
          </cell>
          <cell r="Q18">
            <v>1635</v>
          </cell>
          <cell r="R18">
            <v>1636</v>
          </cell>
          <cell r="S18">
            <v>1640</v>
          </cell>
          <cell r="T18">
            <v>1648</v>
          </cell>
        </row>
        <row r="19">
          <cell r="A19" t="str">
            <v>Japan</v>
          </cell>
          <cell r="B19">
            <v>2121</v>
          </cell>
          <cell r="C19">
            <v>2106</v>
          </cell>
          <cell r="D19">
            <v>2104</v>
          </cell>
          <cell r="E19">
            <v>2095</v>
          </cell>
          <cell r="F19">
            <v>2108</v>
          </cell>
          <cell r="G19">
            <v>2093</v>
          </cell>
          <cell r="H19">
            <v>2097</v>
          </cell>
          <cell r="I19">
            <v>2096</v>
          </cell>
          <cell r="J19">
            <v>2092</v>
          </cell>
          <cell r="K19">
            <v>2070</v>
          </cell>
          <cell r="L19">
            <v>2031</v>
          </cell>
          <cell r="M19">
            <v>1998</v>
          </cell>
          <cell r="N19">
            <v>1965</v>
          </cell>
          <cell r="O19">
            <v>1905</v>
          </cell>
          <cell r="P19">
            <v>1898</v>
          </cell>
          <cell r="Q19">
            <v>1884</v>
          </cell>
          <cell r="R19">
            <v>1892</v>
          </cell>
          <cell r="S19">
            <v>1864</v>
          </cell>
          <cell r="T19">
            <v>1842</v>
          </cell>
        </row>
        <row r="20">
          <cell r="A20" t="str">
            <v>Korea</v>
          </cell>
          <cell r="B20">
            <v>2602.6306341257978</v>
          </cell>
          <cell r="C20">
            <v>2617.7284468181833</v>
          </cell>
          <cell r="D20">
            <v>2629.342148889249</v>
          </cell>
          <cell r="E20">
            <v>2645.6013317887405</v>
          </cell>
          <cell r="F20">
            <v>2642.1172211674207</v>
          </cell>
          <cell r="G20">
            <v>2618.8898170252896</v>
          </cell>
          <cell r="H20">
            <v>2645.6013317887405</v>
          </cell>
          <cell r="I20">
            <v>2617.7284468181833</v>
          </cell>
          <cell r="J20">
            <v>2575.919119362347</v>
          </cell>
          <cell r="K20">
            <v>2481.848132586716</v>
          </cell>
          <cell r="L20">
            <v>2433.0705838882404</v>
          </cell>
          <cell r="M20">
            <v>2417.9727711958553</v>
          </cell>
          <cell r="N20">
            <v>2398.2294776750437</v>
          </cell>
          <cell r="O20">
            <v>2397.0681074679374</v>
          </cell>
          <cell r="P20">
            <v>2391.2612564324045</v>
          </cell>
          <cell r="Q20">
            <v>2404.0363287105765</v>
          </cell>
          <cell r="R20">
            <v>2387.777145811084</v>
          </cell>
          <cell r="S20">
            <v>2357.581520426314</v>
          </cell>
          <cell r="T20">
            <v>2313.449452556265</v>
          </cell>
        </row>
        <row r="21">
          <cell r="A21" t="str">
            <v>Luxembourg</v>
          </cell>
          <cell r="B21" t="str">
            <v>-</v>
          </cell>
          <cell r="C21" t="str">
            <v>-</v>
          </cell>
          <cell r="D21" t="str">
            <v>-</v>
          </cell>
          <cell r="E21">
            <v>1726</v>
          </cell>
          <cell r="F21">
            <v>1714</v>
          </cell>
          <cell r="G21">
            <v>1719</v>
          </cell>
          <cell r="H21">
            <v>1708</v>
          </cell>
          <cell r="I21">
            <v>1707</v>
          </cell>
          <cell r="J21">
            <v>1729</v>
          </cell>
          <cell r="K21">
            <v>1724</v>
          </cell>
          <cell r="L21">
            <v>1724</v>
          </cell>
          <cell r="M21">
            <v>1703</v>
          </cell>
          <cell r="N21">
            <v>1684</v>
          </cell>
          <cell r="O21">
            <v>1683</v>
          </cell>
          <cell r="P21">
            <v>1663</v>
          </cell>
          <cell r="Q21">
            <v>1678</v>
          </cell>
          <cell r="R21">
            <v>1657</v>
          </cell>
          <cell r="S21">
            <v>1655</v>
          </cell>
          <cell r="T21">
            <v>1648</v>
          </cell>
        </row>
        <row r="22">
          <cell r="A22" t="str">
            <v>Mexico</v>
          </cell>
          <cell r="B22" t="str">
            <v>-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>
            <v>2063.005363237445</v>
          </cell>
          <cell r="M22">
            <v>2063.005363237445</v>
          </cell>
          <cell r="N22">
            <v>2062</v>
          </cell>
          <cell r="O22">
            <v>2060.994636762555</v>
          </cell>
          <cell r="P22">
            <v>2078.142934710341</v>
          </cell>
          <cell r="Q22">
            <v>2095.291232658127</v>
          </cell>
          <cell r="R22">
            <v>2233.3915828199106</v>
          </cell>
          <cell r="S22">
            <v>2201.288506715128</v>
          </cell>
          <cell r="T22">
            <v>2145.308053721023</v>
          </cell>
        </row>
        <row r="23">
          <cell r="A23" t="str">
            <v>Netherlands</v>
          </cell>
          <cell r="B23">
            <v>1718.8745452463452</v>
          </cell>
          <cell r="C23">
            <v>1704.305047551171</v>
          </cell>
          <cell r="D23">
            <v>1687.7784531506745</v>
          </cell>
          <cell r="E23">
            <v>1664</v>
          </cell>
          <cell r="F23">
            <v>1650.5</v>
          </cell>
          <cell r="G23">
            <v>1637</v>
          </cell>
          <cell r="H23">
            <v>1575.5</v>
          </cell>
          <cell r="I23">
            <v>1514</v>
          </cell>
          <cell r="J23">
            <v>1480</v>
          </cell>
          <cell r="K23">
            <v>1469</v>
          </cell>
          <cell r="L23">
            <v>1454</v>
          </cell>
          <cell r="M23">
            <v>1427</v>
          </cell>
          <cell r="N23">
            <v>1318</v>
          </cell>
          <cell r="O23">
            <v>1312</v>
          </cell>
          <cell r="P23">
            <v>1359</v>
          </cell>
          <cell r="Q23">
            <v>1348</v>
          </cell>
          <cell r="R23">
            <v>1387</v>
          </cell>
          <cell r="S23">
            <v>1380</v>
          </cell>
          <cell r="T23">
            <v>1368</v>
          </cell>
        </row>
        <row r="24">
          <cell r="A24" t="str">
            <v>New Zealand</v>
          </cell>
          <cell r="B24" t="str">
            <v>-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>
            <v>1790.9296402089055</v>
          </cell>
          <cell r="J24">
            <v>1785.122789173373</v>
          </cell>
          <cell r="K24">
            <v>1772.928401998754</v>
          </cell>
          <cell r="L24">
            <v>1761.5082616288728</v>
          </cell>
          <cell r="M24">
            <v>1743.7005851199056</v>
          </cell>
          <cell r="N24">
            <v>1753.3786701791269</v>
          </cell>
          <cell r="O24">
            <v>1784.6388849204118</v>
          </cell>
          <cell r="P24">
            <v>1791.6071061630512</v>
          </cell>
          <cell r="Q24">
            <v>1784.0581998168586</v>
          </cell>
          <cell r="R24">
            <v>1779.31593813784</v>
          </cell>
          <cell r="S24">
            <v>1764.1213445948624</v>
          </cell>
          <cell r="T24">
            <v>1766.6376467102602</v>
          </cell>
        </row>
        <row r="25">
          <cell r="A25" t="str">
            <v>Norway</v>
          </cell>
          <cell r="B25">
            <v>1512.3</v>
          </cell>
          <cell r="C25">
            <v>1501.8</v>
          </cell>
          <cell r="D25">
            <v>1489.8</v>
          </cell>
          <cell r="E25">
            <v>1484.5</v>
          </cell>
          <cell r="F25">
            <v>1479.1</v>
          </cell>
          <cell r="G25">
            <v>1473</v>
          </cell>
          <cell r="H25">
            <v>1468.8</v>
          </cell>
          <cell r="I25">
            <v>1442.6</v>
          </cell>
          <cell r="J25">
            <v>1443.7</v>
          </cell>
          <cell r="K25">
            <v>1440.2</v>
          </cell>
          <cell r="L25">
            <v>1432</v>
          </cell>
          <cell r="M25">
            <v>1427.3</v>
          </cell>
          <cell r="N25">
            <v>1436.9</v>
          </cell>
          <cell r="O25">
            <v>1434</v>
          </cell>
          <cell r="P25">
            <v>1431</v>
          </cell>
          <cell r="Q25">
            <v>1414</v>
          </cell>
          <cell r="R25">
            <v>1407.4</v>
          </cell>
          <cell r="S25">
            <v>1399.4</v>
          </cell>
          <cell r="T25">
            <v>1400.8</v>
          </cell>
        </row>
        <row r="26">
          <cell r="A26" t="str">
            <v>Poland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  <cell r="S26" t="str">
            <v>-</v>
          </cell>
          <cell r="T26" t="str">
            <v>-</v>
          </cell>
        </row>
        <row r="27">
          <cell r="A27" t="str">
            <v>Portugal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>
            <v>1842</v>
          </cell>
          <cell r="I27">
            <v>1861</v>
          </cell>
          <cell r="J27">
            <v>1859</v>
          </cell>
          <cell r="K27">
            <v>1889</v>
          </cell>
          <cell r="L27">
            <v>1882</v>
          </cell>
          <cell r="M27">
            <v>1808</v>
          </cell>
          <cell r="N27">
            <v>1797</v>
          </cell>
          <cell r="O27">
            <v>1788</v>
          </cell>
          <cell r="P27">
            <v>1784</v>
          </cell>
          <cell r="Q27">
            <v>1822</v>
          </cell>
          <cell r="R27">
            <v>1799</v>
          </cell>
          <cell r="S27">
            <v>1760</v>
          </cell>
          <cell r="T27">
            <v>1732</v>
          </cell>
        </row>
        <row r="28">
          <cell r="A28" t="str">
            <v>Spain</v>
          </cell>
          <cell r="B28">
            <v>2003.4</v>
          </cell>
          <cell r="C28">
            <v>1967.7</v>
          </cell>
          <cell r="D28">
            <v>1945.7</v>
          </cell>
          <cell r="E28">
            <v>1912.3</v>
          </cell>
          <cell r="F28">
            <v>1865.4</v>
          </cell>
          <cell r="G28">
            <v>1855</v>
          </cell>
          <cell r="H28">
            <v>1847.4</v>
          </cell>
          <cell r="I28">
            <v>1838.3</v>
          </cell>
          <cell r="J28">
            <v>1834.7</v>
          </cell>
          <cell r="K28">
            <v>1822.2</v>
          </cell>
          <cell r="L28">
            <v>1823.9</v>
          </cell>
          <cell r="M28">
            <v>1832</v>
          </cell>
          <cell r="N28">
            <v>1823.6</v>
          </cell>
          <cell r="O28">
            <v>1815.1</v>
          </cell>
          <cell r="P28">
            <v>1814.8</v>
          </cell>
          <cell r="Q28">
            <v>1814.2</v>
          </cell>
          <cell r="R28">
            <v>1809.5</v>
          </cell>
          <cell r="S28">
            <v>1812.3</v>
          </cell>
          <cell r="T28">
            <v>1820.8</v>
          </cell>
        </row>
        <row r="29">
          <cell r="A29" t="str">
            <v>Sweden</v>
          </cell>
          <cell r="B29">
            <v>1439</v>
          </cell>
          <cell r="C29">
            <v>1431</v>
          </cell>
          <cell r="D29">
            <v>1444</v>
          </cell>
          <cell r="E29">
            <v>1453</v>
          </cell>
          <cell r="F29">
            <v>1455</v>
          </cell>
          <cell r="G29">
            <v>1459</v>
          </cell>
          <cell r="H29">
            <v>1456.8</v>
          </cell>
          <cell r="I29">
            <v>1466.4</v>
          </cell>
          <cell r="J29">
            <v>1485</v>
          </cell>
          <cell r="K29">
            <v>1483.9</v>
          </cell>
          <cell r="L29">
            <v>1480.4</v>
          </cell>
          <cell r="M29">
            <v>1467.8</v>
          </cell>
          <cell r="N29">
            <v>1484.5</v>
          </cell>
          <cell r="O29">
            <v>1500.6</v>
          </cell>
          <cell r="P29">
            <v>1537.2</v>
          </cell>
          <cell r="Q29">
            <v>1544.4</v>
          </cell>
          <cell r="R29">
            <v>1553.8</v>
          </cell>
          <cell r="S29">
            <v>1551.8</v>
          </cell>
          <cell r="T29">
            <v>1551</v>
          </cell>
        </row>
        <row r="30">
          <cell r="A30" t="str">
            <v>Switzerland</v>
          </cell>
          <cell r="B30" t="str">
            <v>-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>
            <v>1627</v>
          </cell>
          <cell r="M30">
            <v>1627</v>
          </cell>
          <cell r="N30">
            <v>1628</v>
          </cell>
          <cell r="O30">
            <v>1626</v>
          </cell>
          <cell r="P30">
            <v>1632</v>
          </cell>
          <cell r="Q30">
            <v>1636</v>
          </cell>
          <cell r="R30">
            <v>1585</v>
          </cell>
          <cell r="S30">
            <v>1579</v>
          </cell>
          <cell r="T30">
            <v>1579</v>
          </cell>
        </row>
        <row r="31">
          <cell r="A31" t="str">
            <v>Turkey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  <cell r="P31" t="str">
            <v>-</v>
          </cell>
          <cell r="Q31" t="str">
            <v>-</v>
          </cell>
          <cell r="R31" t="str">
            <v>-</v>
          </cell>
          <cell r="S31" t="str">
            <v>-</v>
          </cell>
          <cell r="T31" t="str">
            <v>-</v>
          </cell>
        </row>
        <row r="32">
          <cell r="A32" t="str">
            <v>United Kingdom</v>
          </cell>
          <cell r="B32">
            <v>1703.73526321933</v>
          </cell>
          <cell r="C32">
            <v>1648.8444029415198</v>
          </cell>
          <cell r="D32">
            <v>1663.0967666627757</v>
          </cell>
          <cell r="E32">
            <v>1650</v>
          </cell>
          <cell r="F32">
            <v>1593</v>
          </cell>
          <cell r="G32">
            <v>1606</v>
          </cell>
          <cell r="H32">
            <v>1606</v>
          </cell>
          <cell r="I32">
            <v>1618</v>
          </cell>
          <cell r="J32">
            <v>1621</v>
          </cell>
          <cell r="K32">
            <v>1615</v>
          </cell>
          <cell r="L32">
            <v>1613</v>
          </cell>
          <cell r="M32">
            <v>1589</v>
          </cell>
          <cell r="N32">
            <v>1589</v>
          </cell>
          <cell r="O32">
            <v>1575</v>
          </cell>
          <cell r="P32">
            <v>1594</v>
          </cell>
          <cell r="Q32">
            <v>1599</v>
          </cell>
          <cell r="R32">
            <v>1589</v>
          </cell>
          <cell r="S32">
            <v>1595</v>
          </cell>
          <cell r="T32">
            <v>1587</v>
          </cell>
        </row>
        <row r="33">
          <cell r="A33" t="str">
            <v>United States</v>
          </cell>
          <cell r="B33">
            <v>1831</v>
          </cell>
          <cell r="C33">
            <v>1815</v>
          </cell>
          <cell r="D33">
            <v>1800</v>
          </cell>
          <cell r="E33">
            <v>1808</v>
          </cell>
          <cell r="F33">
            <v>1822</v>
          </cell>
          <cell r="G33">
            <v>1825</v>
          </cell>
          <cell r="H33">
            <v>1803</v>
          </cell>
          <cell r="I33">
            <v>1805</v>
          </cell>
          <cell r="J33">
            <v>1820</v>
          </cell>
          <cell r="K33">
            <v>1831</v>
          </cell>
          <cell r="L33">
            <v>1819</v>
          </cell>
          <cell r="M33">
            <v>1808</v>
          </cell>
          <cell r="N33">
            <v>1798</v>
          </cell>
          <cell r="O33">
            <v>1813</v>
          </cell>
          <cell r="P33">
            <v>1827</v>
          </cell>
          <cell r="Q33">
            <v>1841</v>
          </cell>
          <cell r="R33">
            <v>1837</v>
          </cell>
          <cell r="S33">
            <v>1842</v>
          </cell>
          <cell r="T33">
            <v>1833.4735235769876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tockExchange"/>
      <sheetName val="GovSecur"/>
      <sheetName val="ForExchange"/>
      <sheetName val="MoneyMarket"/>
      <sheetName val="Sheet1"/>
      <sheetName val="Sheet2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ormatData"/>
      <sheetName val="RawData"/>
      <sheetName val="ListGenericGovBonds"/>
      <sheetName val="RawData_GBI"/>
      <sheetName val="RawData_DataInsight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ntrolSheet"/>
      <sheetName val="STOCK MARKE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A3" t="e">
            <v>#N/A</v>
          </cell>
          <cell r="AC3" t="e">
            <v>#N/A</v>
          </cell>
          <cell r="AE3" t="e">
            <v>#N/A</v>
          </cell>
          <cell r="AG3" t="e">
            <v>#N/A</v>
          </cell>
          <cell r="AI3" t="e">
            <v>#N/A</v>
          </cell>
          <cell r="AK3" t="e">
            <v>#N/A</v>
          </cell>
          <cell r="AM3" t="e">
            <v>#N/A</v>
          </cell>
          <cell r="AN3">
            <v>2.625</v>
          </cell>
          <cell r="AO3" t="e">
            <v>#N/A</v>
          </cell>
          <cell r="AQ3" t="e">
            <v>#N/A</v>
          </cell>
          <cell r="AS3" t="e">
            <v>#N/A</v>
          </cell>
          <cell r="AU3" t="e">
            <v>#N/A</v>
          </cell>
          <cell r="AW3" t="e">
            <v>#N/A</v>
          </cell>
          <cell r="AY3" t="e">
            <v>#N/A</v>
          </cell>
          <cell r="BA3" t="e">
            <v>#N/A</v>
          </cell>
          <cell r="BC3" t="e">
            <v>#N/A</v>
          </cell>
          <cell r="BE3" t="e">
            <v>#N/A</v>
          </cell>
          <cell r="BG3" t="e">
            <v>#N/A</v>
          </cell>
          <cell r="BI3" t="e">
            <v>#N/A</v>
          </cell>
          <cell r="BK3" t="e">
            <v>#N/A</v>
          </cell>
          <cell r="BM3" t="e">
            <v>#N/A</v>
          </cell>
          <cell r="BO3" t="e">
            <v>#N/A</v>
          </cell>
          <cell r="BQ3" t="e">
            <v>#N/A</v>
          </cell>
          <cell r="BS3" t="e">
            <v>#N/A</v>
          </cell>
          <cell r="BT3">
            <v>9.21875</v>
          </cell>
          <cell r="BU3" t="e">
            <v>#N/A</v>
          </cell>
          <cell r="BW3" t="e">
            <v>#N/A</v>
          </cell>
          <cell r="BY3" t="e">
            <v>#N/A</v>
          </cell>
          <cell r="CA3" t="e">
            <v>#N/A</v>
          </cell>
          <cell r="CC3" t="e">
            <v>#N/A</v>
          </cell>
          <cell r="CE3" t="e">
            <v>#N/A</v>
          </cell>
          <cell r="CG3" t="e">
            <v>#N/A</v>
          </cell>
          <cell r="CI3" t="e">
            <v>#N/A</v>
          </cell>
          <cell r="CK3" t="e">
            <v>#N/A</v>
          </cell>
          <cell r="CM3" t="e">
            <v>#N/A</v>
          </cell>
          <cell r="CO3" t="e">
            <v>#N/A</v>
          </cell>
          <cell r="CQ3" t="e">
            <v>#N/A</v>
          </cell>
          <cell r="CS3" t="e">
            <v>#N/A</v>
          </cell>
          <cell r="CU3" t="e">
            <v>#N/A</v>
          </cell>
          <cell r="CW3" t="e">
            <v>#N/A</v>
          </cell>
          <cell r="CY3" t="e">
            <v>#N/A</v>
          </cell>
          <cell r="DA3" t="e">
            <v>#N/A</v>
          </cell>
          <cell r="EM3" t="e">
            <v>#N/A</v>
          </cell>
          <cell r="EQ3" t="e">
            <v>#N/A</v>
          </cell>
          <cell r="ES3" t="e">
            <v>#N/A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Sheet4"/>
      <sheetName val="MarketCap (2)"/>
      <sheetName val="MarketCap"/>
      <sheetName val="Sheet3"/>
      <sheetName val="Sheet2"/>
      <sheetName val="Sheet6"/>
      <sheetName val="Valu (3)"/>
      <sheetName val="Valu (2)"/>
      <sheetName val="Valu"/>
      <sheetName val="Sheet1"/>
      <sheetName val="AddInd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llData_Format"/>
      <sheetName val="AllData"/>
      <sheetName val="AllStox"/>
      <sheetName val="GovBonds"/>
      <sheetName val="RealEstateStox"/>
      <sheetName val="Stox_GvB_DLX_Q"/>
      <sheetName val="Stox_GvB_DLX_M"/>
      <sheetName val="GovBonds_DLX"/>
      <sheetName val="Dictionary_RealEstate"/>
      <sheetName val="Dictionary_Equities"/>
      <sheetName val="Dictionary_GovBond"/>
      <sheetName val="ListCountries_Ne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Table 1"/>
      <sheetName val="#REF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untryList"/>
      <sheetName val="Eurostat_LRIR_A"/>
      <sheetName val="RS_Q"/>
      <sheetName val="EDSS_REERQ"/>
      <sheetName val="EDSS_REERA"/>
      <sheetName val="ExchRates_EDSS"/>
      <sheetName val="CPI_EDSS_A"/>
      <sheetName val="CPI_GDP_Q"/>
      <sheetName val="GDP_OECD"/>
      <sheetName val="GDP_EDSS_A"/>
      <sheetName val="RPRC_EDSS_A"/>
      <sheetName val="GNIR_AMECO"/>
      <sheetName val="NDI_AMECO"/>
      <sheetName val="GDPD_CAD_A"/>
      <sheetName val="GDP_3Y_EDSS_A"/>
      <sheetName val="NGDP_EDSS_A"/>
      <sheetName val="IFS_NGDP_A"/>
      <sheetName val="DC_EDSS_A"/>
      <sheetName val="PRC_EDSS_A"/>
      <sheetName val="NPRC_EDSS_A"/>
      <sheetName val="Invst_EDSS_A"/>
      <sheetName val="NInvst_EDSS_A"/>
      <sheetName val="GDP_Pop_EDSS_A"/>
      <sheetName val="CPI_EDSS_Q"/>
      <sheetName val="DataQ_Haver"/>
      <sheetName val="OECD_HPN_Q"/>
      <sheetName val="OECD_HPR_Q"/>
      <sheetName val="OECD_HPN_A"/>
      <sheetName val="OECD_HPR_A"/>
      <sheetName val="BIS_HousePriceData"/>
      <sheetName val="Data_EDSS_Q"/>
      <sheetName val="Data_Q"/>
      <sheetName val="FiscalA_EDSS"/>
      <sheetName val="OECD_GFB_NY"/>
      <sheetName val="DATA_A_PPP"/>
      <sheetName val="DATA_A_Pop"/>
      <sheetName val="DATA_GDP_CapA"/>
      <sheetName val="DataAPriceL"/>
      <sheetName val="DataAPriceLv1"/>
      <sheetName val="Data_A"/>
      <sheetName val="MatlabData"/>
      <sheetName val="GAPS"/>
    </sheetNames>
    <sheetDataSet>
      <sheetData sheetId="9">
        <row r="60">
          <cell r="BC60">
            <v>1.3455654343902668</v>
          </cell>
        </row>
        <row r="61">
          <cell r="BC61">
            <v>1.407656232518387</v>
          </cell>
        </row>
        <row r="62">
          <cell r="BC62">
            <v>1.2305250988480692</v>
          </cell>
        </row>
        <row r="63">
          <cell r="BC63">
            <v>1.5312337277300734</v>
          </cell>
        </row>
        <row r="64">
          <cell r="BC64">
            <v>1.0684052998630338</v>
          </cell>
        </row>
        <row r="65">
          <cell r="BC65">
            <v>2.4226836481920677</v>
          </cell>
        </row>
        <row r="66">
          <cell r="BC66">
            <v>2.423060990176595</v>
          </cell>
        </row>
        <row r="67">
          <cell r="BC67">
            <v>1.6394760133355495</v>
          </cell>
        </row>
        <row r="68">
          <cell r="BC68">
            <v>1.8247656513329553</v>
          </cell>
        </row>
        <row r="69">
          <cell r="BC69">
            <v>2.5461493230704066</v>
          </cell>
        </row>
        <row r="70">
          <cell r="BC70">
            <v>3.3914648000903584</v>
          </cell>
        </row>
        <row r="71">
          <cell r="BC71">
            <v>1.8421972422460922</v>
          </cell>
        </row>
        <row r="72">
          <cell r="BC72">
            <v>1.6981512138601802</v>
          </cell>
        </row>
        <row r="73">
          <cell r="BC73">
            <v>1.2106026577641198</v>
          </cell>
        </row>
        <row r="74">
          <cell r="BC74">
            <v>3.46163492932654</v>
          </cell>
        </row>
        <row r="75">
          <cell r="BC75">
            <v>2.055092787794817</v>
          </cell>
        </row>
        <row r="76">
          <cell r="BC76">
            <v>2.7470997629617924</v>
          </cell>
        </row>
        <row r="77">
          <cell r="BC77">
            <v>2.0391440347734564</v>
          </cell>
        </row>
        <row r="78">
          <cell r="BC78">
            <v>2.595800682291517</v>
          </cell>
        </row>
        <row r="79">
          <cell r="BC79">
            <v>1.9886230492431443</v>
          </cell>
        </row>
        <row r="80">
          <cell r="BC80">
            <v>1.5204001410731018</v>
          </cell>
        </row>
        <row r="81">
          <cell r="BC81">
            <v>1.8605600674623628</v>
          </cell>
        </row>
        <row r="82">
          <cell r="BC82">
            <v>1.7949957910348942</v>
          </cell>
        </row>
        <row r="83">
          <cell r="BC83">
            <v>1.2301259891897742</v>
          </cell>
        </row>
        <row r="84">
          <cell r="BC84">
            <v>1.6727166247638146</v>
          </cell>
        </row>
        <row r="85">
          <cell r="BC85">
            <v>1.5969866277839075</v>
          </cell>
        </row>
        <row r="87">
          <cell r="BD87">
            <v>1.144867936441282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daily"/>
      <sheetName val="Ch.FR10"/>
      <sheetName val="Ch.EA10"/>
      <sheetName val="Ch.US10"/>
      <sheetName val="Ch.FR30"/>
      <sheetName val="Ch.UK10"/>
      <sheetName val="Ch.SW"/>
      <sheetName val="Ch. All"/>
      <sheetName val="FR10"/>
      <sheetName val="EA"/>
      <sheetName val="Fr30"/>
      <sheetName val="SW"/>
      <sheetName val="UK"/>
      <sheetName val="US"/>
      <sheetName val="swl"/>
      <sheetName val="SW-LT"/>
      <sheetName val="usl"/>
      <sheetName val="US-LT"/>
      <sheetName val="ukl"/>
      <sheetName val="UK-L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A"/>
      <sheetName val="AQ"/>
      <sheetName val="DQ"/>
      <sheetName val="ControlSheet"/>
      <sheetName val="FS"/>
      <sheetName val="Monthly"/>
      <sheetName val="MEI, SEI and EFV"/>
      <sheetName val="pensions (pr2000)"/>
      <sheetName val="Interest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1"/>
      <sheetName val="monthly"/>
      <sheetName val="STIR"/>
      <sheetName val="Bloomberg"/>
      <sheetName val="daily"/>
      <sheetName val="2 old"/>
      <sheetName val="1 old"/>
      <sheetName val="2 old+CI+PM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onthly"/>
      <sheetName val="ControlSheet"/>
      <sheetName val="data"/>
      <sheetName val="TempEdssSheet"/>
      <sheetName val="Chart2"/>
      <sheetName val="FIGURE 1"/>
      <sheetName val="daily calculations"/>
      <sheetName val="daily - nominal, 10-yr"/>
      <sheetName val="daily - 3 month "/>
      <sheetName val="Interest rate - monthly"/>
      <sheetName val="EER - monthl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.Conf.Ind.93"/>
      <sheetName val="Ch.Conf.Ind.98"/>
      <sheetName val="chart5"/>
      <sheetName val="Ch.Conf.Ind.96"/>
      <sheetName val="Ch.Conf.Ind.96 (2)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mportHintergrund"/>
      <sheetName val="Rechnung"/>
      <sheetName val="AdresseEingeben"/>
      <sheetName val="Titel"/>
      <sheetName val="Eingaben"/>
      <sheetName val="Ergebnisse"/>
      <sheetName val="DialogExportieren"/>
      <sheetName val="Unterprogramme"/>
      <sheetName val="Speichern"/>
      <sheetName val="RechnungDrucken"/>
      <sheetName val="Hauptprogram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D38" sqref="D38"/>
    </sheetView>
  </sheetViews>
  <sheetFormatPr defaultColWidth="9.33203125" defaultRowHeight="12.75"/>
  <cols>
    <col min="1" max="1" width="19.16015625" style="0" bestFit="1" customWidth="1"/>
    <col min="2" max="2" width="13.5" style="0" customWidth="1"/>
    <col min="3" max="3" width="78.33203125" style="0" bestFit="1" customWidth="1"/>
    <col min="4" max="4" width="47.83203125" style="0" bestFit="1" customWidth="1"/>
    <col min="5" max="5" width="11.16015625" style="0" bestFit="1" customWidth="1"/>
  </cols>
  <sheetData>
    <row r="1" spans="1:3" ht="12.75">
      <c r="A1" t="s">
        <v>696</v>
      </c>
      <c r="C1" t="s">
        <v>697</v>
      </c>
    </row>
    <row r="3" spans="1:3" ht="12.75">
      <c r="A3" t="s">
        <v>694</v>
      </c>
      <c r="C3" t="s">
        <v>695</v>
      </c>
    </row>
    <row r="4" spans="1:3" ht="12.75">
      <c r="A4" t="s">
        <v>698</v>
      </c>
      <c r="C4" t="s">
        <v>699</v>
      </c>
    </row>
    <row r="5" spans="1:3" ht="12.75">
      <c r="A5" t="s">
        <v>700</v>
      </c>
      <c r="C5" t="s">
        <v>701</v>
      </c>
    </row>
    <row r="6" spans="1:3" ht="12.75">
      <c r="A6" t="s">
        <v>702</v>
      </c>
      <c r="C6" t="s">
        <v>712</v>
      </c>
    </row>
    <row r="7" spans="1:3" ht="12.75">
      <c r="A7" t="s">
        <v>703</v>
      </c>
      <c r="C7" t="s">
        <v>709</v>
      </c>
    </row>
    <row r="8" spans="1:3" ht="12.75">
      <c r="A8" t="s">
        <v>704</v>
      </c>
      <c r="C8" t="s">
        <v>708</v>
      </c>
    </row>
    <row r="9" spans="1:3" ht="12.75">
      <c r="A9" t="s">
        <v>705</v>
      </c>
      <c r="C9" t="s">
        <v>710</v>
      </c>
    </row>
    <row r="10" spans="1:3" ht="12.75">
      <c r="A10" t="s">
        <v>706</v>
      </c>
      <c r="C10" t="s">
        <v>711</v>
      </c>
    </row>
    <row r="11" spans="1:3" ht="12.75">
      <c r="A11" t="s">
        <v>707</v>
      </c>
      <c r="C11" t="s">
        <v>713</v>
      </c>
    </row>
    <row r="13" spans="1:3" ht="12.75">
      <c r="A13" t="s">
        <v>4</v>
      </c>
      <c r="C13" s="38" t="s">
        <v>5</v>
      </c>
    </row>
    <row r="14" spans="3:5" ht="12.75">
      <c r="C14" s="35" t="s">
        <v>43</v>
      </c>
      <c r="D14" s="35" t="s">
        <v>44</v>
      </c>
      <c r="E14" s="35" t="s">
        <v>58</v>
      </c>
    </row>
    <row r="15" spans="3:6" ht="12.75">
      <c r="C15" s="37" t="s">
        <v>7</v>
      </c>
      <c r="D15" t="s">
        <v>30</v>
      </c>
      <c r="E15" t="s">
        <v>50</v>
      </c>
      <c r="F15" t="s">
        <v>578</v>
      </c>
    </row>
    <row r="16" spans="3:6" ht="12.75">
      <c r="C16" s="37" t="s">
        <v>8</v>
      </c>
      <c r="D16" t="s">
        <v>31</v>
      </c>
      <c r="E16" t="s">
        <v>51</v>
      </c>
      <c r="F16" t="s">
        <v>562</v>
      </c>
    </row>
    <row r="17" spans="3:6" ht="12.75">
      <c r="C17" s="37" t="s">
        <v>9</v>
      </c>
      <c r="D17" t="s">
        <v>32</v>
      </c>
      <c r="E17" t="s">
        <v>52</v>
      </c>
      <c r="F17" t="s">
        <v>499</v>
      </c>
    </row>
    <row r="18" spans="3:6" ht="12.75">
      <c r="C18" s="37" t="s">
        <v>10</v>
      </c>
      <c r="D18" t="s">
        <v>33</v>
      </c>
      <c r="E18" t="s">
        <v>53</v>
      </c>
      <c r="F18" t="s">
        <v>498</v>
      </c>
    </row>
    <row r="19" spans="3:6" ht="12.75">
      <c r="C19" s="37" t="s">
        <v>11</v>
      </c>
      <c r="D19" t="s">
        <v>34</v>
      </c>
      <c r="E19" t="s">
        <v>54</v>
      </c>
      <c r="F19" t="s">
        <v>569</v>
      </c>
    </row>
    <row r="20" spans="3:6" ht="12.75">
      <c r="C20" s="37" t="s">
        <v>12</v>
      </c>
      <c r="D20" t="s">
        <v>35</v>
      </c>
      <c r="E20" t="s">
        <v>55</v>
      </c>
      <c r="F20" t="s">
        <v>571</v>
      </c>
    </row>
    <row r="21" spans="3:6" ht="12.75">
      <c r="C21" s="37" t="s">
        <v>13</v>
      </c>
      <c r="D21" t="s">
        <v>41</v>
      </c>
      <c r="E21" t="s">
        <v>56</v>
      </c>
      <c r="F21" t="s">
        <v>572</v>
      </c>
    </row>
    <row r="22" spans="3:6" ht="12.75">
      <c r="C22" s="37" t="s">
        <v>14</v>
      </c>
      <c r="D22" t="s">
        <v>42</v>
      </c>
      <c r="E22" t="s">
        <v>57</v>
      </c>
      <c r="F22" t="s">
        <v>573</v>
      </c>
    </row>
    <row r="23" spans="2:4" ht="12.75">
      <c r="B23" t="s">
        <v>720</v>
      </c>
      <c r="C23" s="37" t="s">
        <v>13</v>
      </c>
      <c r="D23" t="s">
        <v>36</v>
      </c>
    </row>
    <row r="24" spans="2:4" ht="12.75">
      <c r="B24" t="s">
        <v>720</v>
      </c>
      <c r="C24" s="37" t="s">
        <v>14</v>
      </c>
      <c r="D24" t="s">
        <v>37</v>
      </c>
    </row>
    <row r="25" spans="3:4" ht="12.75">
      <c r="C25" s="37" t="s">
        <v>15</v>
      </c>
      <c r="D25" t="s">
        <v>38</v>
      </c>
    </row>
    <row r="26" spans="3:4" ht="12.75">
      <c r="C26" s="37" t="s">
        <v>16</v>
      </c>
      <c r="D26" t="s">
        <v>39</v>
      </c>
    </row>
    <row r="27" spans="3:4" ht="12.75">
      <c r="C27" s="37" t="s">
        <v>17</v>
      </c>
      <c r="D27" t="s">
        <v>40</v>
      </c>
    </row>
    <row r="29" spans="1:3" ht="12.75">
      <c r="A29" t="s">
        <v>48</v>
      </c>
      <c r="C29" s="37" t="s">
        <v>45</v>
      </c>
    </row>
    <row r="31" spans="1:3" ht="12.75">
      <c r="A31" t="s">
        <v>49</v>
      </c>
      <c r="C31" s="36" t="s">
        <v>46</v>
      </c>
    </row>
    <row r="32" spans="3:4" ht="12.75">
      <c r="C32" s="35" t="s">
        <v>43</v>
      </c>
      <c r="D32" s="35" t="s">
        <v>44</v>
      </c>
    </row>
    <row r="33" spans="3:4" ht="12.75">
      <c r="C33" t="s">
        <v>47</v>
      </c>
      <c r="D33" t="s">
        <v>60</v>
      </c>
    </row>
    <row r="34" spans="3:4" ht="12.75">
      <c r="C34" t="s">
        <v>59</v>
      </c>
      <c r="D34" t="s">
        <v>61</v>
      </c>
    </row>
    <row r="36" spans="1:4" ht="12.75">
      <c r="A36" t="s">
        <v>62</v>
      </c>
      <c r="C36" t="s">
        <v>76</v>
      </c>
      <c r="D36" t="s">
        <v>77</v>
      </c>
    </row>
    <row r="37" spans="3:4" ht="12.75">
      <c r="C37" t="s">
        <v>75</v>
      </c>
      <c r="D37" t="s">
        <v>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59"/>
  <sheetViews>
    <sheetView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"/>
    </sheetView>
  </sheetViews>
  <sheetFormatPr defaultColWidth="9.33203125" defaultRowHeight="12.75"/>
  <sheetData>
    <row r="1" spans="1:2" ht="12.75">
      <c r="A1" t="s">
        <v>615</v>
      </c>
      <c r="B1" t="s">
        <v>616</v>
      </c>
    </row>
    <row r="2" spans="1:2" ht="12.75">
      <c r="A2" t="s">
        <v>613</v>
      </c>
      <c r="B2" t="s">
        <v>614</v>
      </c>
    </row>
    <row r="4" spans="2:44" ht="12.75">
      <c r="B4" t="s">
        <v>318</v>
      </c>
      <c r="C4" t="s">
        <v>319</v>
      </c>
      <c r="D4" t="s">
        <v>333</v>
      </c>
      <c r="E4" t="s">
        <v>334</v>
      </c>
      <c r="F4" t="s">
        <v>335</v>
      </c>
      <c r="G4" t="s">
        <v>336</v>
      </c>
      <c r="H4" t="s">
        <v>27</v>
      </c>
      <c r="I4" t="s">
        <v>337</v>
      </c>
      <c r="J4" t="s">
        <v>338</v>
      </c>
      <c r="K4" t="s">
        <v>339</v>
      </c>
      <c r="L4" t="s">
        <v>340</v>
      </c>
      <c r="M4" t="s">
        <v>341</v>
      </c>
      <c r="N4" t="s">
        <v>342</v>
      </c>
      <c r="O4" t="s">
        <v>343</v>
      </c>
      <c r="P4" t="s">
        <v>344</v>
      </c>
      <c r="R4" t="s">
        <v>293</v>
      </c>
      <c r="S4" t="s">
        <v>294</v>
      </c>
      <c r="T4" t="s">
        <v>80</v>
      </c>
      <c r="AQ4" t="s">
        <v>92</v>
      </c>
      <c r="AR4" t="s">
        <v>320</v>
      </c>
    </row>
    <row r="5" ht="12.75">
      <c r="A5">
        <v>1970</v>
      </c>
    </row>
    <row r="6" spans="1:16" ht="12.75">
      <c r="A6">
        <v>1971</v>
      </c>
      <c r="D6" s="7">
        <f>E7*(1+CPI_EDSS_A!$R92/100)/(1+CPI_EDSS_A!O92/100)</f>
        <v>128.61401010217006</v>
      </c>
      <c r="E6" s="7">
        <f>E7*(1+CPI_EDSS_A!$R92/100)/(1+CPI_EDSS_A!B92/100)</f>
        <v>129.52111802647286</v>
      </c>
      <c r="F6" s="7">
        <f>F7*(1+CPI_EDSS_A!$R92/100)/(1+CPI_EDSS_A!C92/100)</f>
        <v>106.28523182634353</v>
      </c>
      <c r="G6" s="7">
        <f>G7*(1+CPI_EDSS_A!$R92/100)/(1+CPI_EDSS_A!D92/100)</f>
        <v>64.69533801842572</v>
      </c>
      <c r="H6" s="7">
        <f>H7*(1+CPI_EDSS_A!$R92/100)/(1+CPI_EDSS_A!E92/100)</f>
        <v>73.96741521899679</v>
      </c>
      <c r="I6" s="7">
        <f>I7*(1+CPI_EDSS_A!$R92/100)/(1+CPI_EDSS_A!F92/100)</f>
        <v>166.73784528375995</v>
      </c>
      <c r="J6" s="7">
        <f>J7*(1+CPI_EDSS_A!$R92/100)/(1+CPI_EDSS_A!G92/100)</f>
        <v>6.675350804555993</v>
      </c>
      <c r="K6" s="7">
        <f>K7*(1+CPI_EDSS_A!$R92/100)/(1+CPI_EDSS_A!H92/100)</f>
        <v>36.81399854672771</v>
      </c>
      <c r="L6" s="7">
        <f>L7*(1+CPI_EDSS_A!$R92/100)/(1+CPI_EDSS_A!I92/100)</f>
        <v>24.63472716408819</v>
      </c>
      <c r="M6" s="7">
        <f>M7*(1+CPI_EDSS_A!$R92/100)/(1+CPI_EDSS_A!J92/100)</f>
        <v>123.84662729189593</v>
      </c>
      <c r="N6" s="7">
        <f>N7*(1+CPI_EDSS_A!$R92/100)/(1+CPI_EDSS_A!K92/100)</f>
        <v>126.15238609892245</v>
      </c>
      <c r="O6" s="7">
        <f>O7*(1+CPI_EDSS_A!$R92/100)/(1+CPI_EDSS_A!L92/100)</f>
        <v>6.990623280538802</v>
      </c>
      <c r="P6" s="7">
        <f>P7*(1+CPI_EDSS_A!$R92/100)/(1+CPI_EDSS_A!M92/100)</f>
        <v>22.687377940585744</v>
      </c>
    </row>
    <row r="7" spans="1:16" ht="12.75">
      <c r="A7">
        <v>1972</v>
      </c>
      <c r="D7" s="7">
        <f>E8*(1+CPI_EDSS_A!$R93/100)/(1+CPI_EDSS_A!O93/100)</f>
        <v>129.29585618812322</v>
      </c>
      <c r="E7" s="7">
        <f>E8*(1+CPI_EDSS_A!$R93/100)/(1+CPI_EDSS_A!B93/100)</f>
        <v>128.21055771839067</v>
      </c>
      <c r="F7" s="7">
        <f>F8*(1+CPI_EDSS_A!$R93/100)/(1+CPI_EDSS_A!C93/100)</f>
        <v>104.84433354704235</v>
      </c>
      <c r="G7" s="7">
        <f>G8*(1+CPI_EDSS_A!$R93/100)/(1+CPI_EDSS_A!D93/100)</f>
        <v>65.12896103472528</v>
      </c>
      <c r="H7" s="7">
        <f>H8*(1+CPI_EDSS_A!$R93/100)/(1+CPI_EDSS_A!E93/100)</f>
        <v>73.70376172518299</v>
      </c>
      <c r="I7" s="7">
        <f>I8*(1+CPI_EDSS_A!$R93/100)/(1+CPI_EDSS_A!F93/100)</f>
        <v>165.895238960565</v>
      </c>
      <c r="J7" s="7">
        <f>J8*(1+CPI_EDSS_A!$R93/100)/(1+CPI_EDSS_A!G93/100)</f>
        <v>6.499754615963489</v>
      </c>
      <c r="K7" s="7">
        <f>K8*(1+CPI_EDSS_A!$R93/100)/(1+CPI_EDSS_A!H93/100)</f>
        <v>37.92328059260228</v>
      </c>
      <c r="L7" s="7">
        <f>L8*(1+CPI_EDSS_A!$R93/100)/(1+CPI_EDSS_A!I93/100)</f>
        <v>24.571854975816645</v>
      </c>
      <c r="M7" s="7">
        <f>M8*(1+CPI_EDSS_A!$R93/100)/(1+CPI_EDSS_A!J93/100)</f>
        <v>122.54590940603688</v>
      </c>
      <c r="N7" s="7">
        <f>N8*(1+CPI_EDSS_A!$R93/100)/(1+CPI_EDSS_A!K93/100)</f>
        <v>128.18351969539486</v>
      </c>
      <c r="O7" s="7">
        <f>O8*(1+CPI_EDSS_A!$R93/100)/(1+CPI_EDSS_A!L93/100)</f>
        <v>7.104399120717711</v>
      </c>
      <c r="P7" s="7">
        <f>P8*(1+CPI_EDSS_A!$R93/100)/(1+CPI_EDSS_A!M93/100)</f>
        <v>23.21533992385131</v>
      </c>
    </row>
    <row r="8" spans="1:16" ht="12.75">
      <c r="A8">
        <v>1973</v>
      </c>
      <c r="D8" s="7">
        <f>E9*(1+CPI_EDSS_A!$R94/100)/(1+CPI_EDSS_A!O94/100)</f>
        <v>130.31105081134783</v>
      </c>
      <c r="E8" s="7">
        <f>E9*(1+CPI_EDSS_A!$R94/100)/(1+CPI_EDSS_A!B94/100)</f>
        <v>129.09361383950187</v>
      </c>
      <c r="F8" s="7">
        <f>F9*(1+CPI_EDSS_A!$R94/100)/(1+CPI_EDSS_A!C94/100)</f>
        <v>104.65873183784792</v>
      </c>
      <c r="G8" s="7">
        <f>G9*(1+CPI_EDSS_A!$R94/100)/(1+CPI_EDSS_A!D94/100)</f>
        <v>66.05713479860412</v>
      </c>
      <c r="H8" s="7">
        <f>H9*(1+CPI_EDSS_A!$R94/100)/(1+CPI_EDSS_A!E94/100)</f>
        <v>74.0027394501198</v>
      </c>
      <c r="I8" s="7">
        <f>I9*(1+CPI_EDSS_A!$R94/100)/(1+CPI_EDSS_A!F94/100)</f>
        <v>165.60418038734107</v>
      </c>
      <c r="J8" s="7">
        <f>J9*(1+CPI_EDSS_A!$R94/100)/(1+CPI_EDSS_A!G94/100)</f>
        <v>6.41649417497254</v>
      </c>
      <c r="K8" s="7">
        <f>K9*(1+CPI_EDSS_A!$R94/100)/(1+CPI_EDSS_A!H94/100)</f>
        <v>38.98999729602151</v>
      </c>
      <c r="L8" s="7">
        <f>L9*(1+CPI_EDSS_A!$R94/100)/(1+CPI_EDSS_A!I94/100)</f>
        <v>24.474830359182004</v>
      </c>
      <c r="M8" s="7">
        <f>M9*(1+CPI_EDSS_A!$R94/100)/(1+CPI_EDSS_A!J94/100)</f>
        <v>122.08254524153901</v>
      </c>
      <c r="N8" s="7">
        <f>N9*(1+CPI_EDSS_A!$R94/100)/(1+CPI_EDSS_A!K94/100)</f>
        <v>130.80126124577546</v>
      </c>
      <c r="O8" s="7">
        <f>O9*(1+CPI_EDSS_A!$R94/100)/(1+CPI_EDSS_A!L94/100)</f>
        <v>7.32703650486285</v>
      </c>
      <c r="P8" s="7">
        <f>P9*(1+CPI_EDSS_A!$R94/100)/(1+CPI_EDSS_A!M94/100)</f>
        <v>23.798800794919863</v>
      </c>
    </row>
    <row r="9" spans="1:16" ht="12.75">
      <c r="A9">
        <v>1974</v>
      </c>
      <c r="D9" s="7">
        <f>E10*(1+CPI_EDSS_A!$R95/100)/(1+CPI_EDSS_A!O95/100)</f>
        <v>132.92997474999876</v>
      </c>
      <c r="E9" s="7">
        <f>E10*(1+CPI_EDSS_A!$R95/100)/(1+CPI_EDSS_A!B95/100)</f>
        <v>129.99567037228476</v>
      </c>
      <c r="F9" s="7">
        <f>F10*(1+CPI_EDSS_A!$R95/100)/(1+CPI_EDSS_A!C95/100)</f>
        <v>104.83253153044852</v>
      </c>
      <c r="G9" s="7">
        <f>G10*(1+CPI_EDSS_A!$R95/100)/(1+CPI_EDSS_A!D95/100)</f>
        <v>68.66044743257596</v>
      </c>
      <c r="H9" s="7">
        <f>H10*(1+CPI_EDSS_A!$R95/100)/(1+CPI_EDSS_A!E95/100)</f>
        <v>74.42039931119216</v>
      </c>
      <c r="I9" s="7">
        <f>I10*(1+CPI_EDSS_A!$R95/100)/(1+CPI_EDSS_A!F95/100)</f>
        <v>166.00001737796376</v>
      </c>
      <c r="J9" s="7">
        <f>J10*(1+CPI_EDSS_A!$R95/100)/(1+CPI_EDSS_A!G95/100)</f>
        <v>6.943173727971728</v>
      </c>
      <c r="K9" s="7">
        <f>K10*(1+CPI_EDSS_A!$R95/100)/(1+CPI_EDSS_A!H95/100)</f>
        <v>40.68315931435287</v>
      </c>
      <c r="L9" s="7">
        <f>L10*(1+CPI_EDSS_A!$R95/100)/(1+CPI_EDSS_A!I95/100)</f>
        <v>25.38385061268409</v>
      </c>
      <c r="M9" s="7">
        <f>M10*(1+CPI_EDSS_A!$R95/100)/(1+CPI_EDSS_A!J95/100)</f>
        <v>121.346278700582</v>
      </c>
      <c r="N9" s="7">
        <f>N10*(1+CPI_EDSS_A!$R95/100)/(1+CPI_EDSS_A!K95/100)</f>
        <v>132.3148026861039</v>
      </c>
      <c r="O9" s="7">
        <f>O10*(1+CPI_EDSS_A!$R95/100)/(1+CPI_EDSS_A!L95/100)</f>
        <v>7.572506452890639</v>
      </c>
      <c r="P9" s="7">
        <f>P10*(1+CPI_EDSS_A!$R95/100)/(1+CPI_EDSS_A!M95/100)</f>
        <v>24.82678538680904</v>
      </c>
    </row>
    <row r="10" spans="1:16" ht="12.75">
      <c r="A10">
        <v>1975</v>
      </c>
      <c r="D10" s="7">
        <f>E11*(1+CPI_EDSS_A!$R96/100)/(1+CPI_EDSS_A!O96/100)</f>
        <v>134.03126787532403</v>
      </c>
      <c r="E10" s="7">
        <f>E11*(1+CPI_EDSS_A!$R96/100)/(1+CPI_EDSS_A!B96/100)</f>
        <v>131.94207422643873</v>
      </c>
      <c r="F10" s="7">
        <f>F11*(1+CPI_EDSS_A!$R96/100)/(1+CPI_EDSS_A!C96/100)</f>
        <v>109.46836974115061</v>
      </c>
      <c r="G10" s="7">
        <f>G11*(1+CPI_EDSS_A!$R96/100)/(1+CPI_EDSS_A!D96/100)</f>
        <v>74.23874047617616</v>
      </c>
      <c r="H10" s="7">
        <f>H11*(1+CPI_EDSS_A!$R96/100)/(1+CPI_EDSS_A!E96/100)</f>
        <v>78.38134276109736</v>
      </c>
      <c r="I10" s="7">
        <f>I11*(1+CPI_EDSS_A!$R96/100)/(1+CPI_EDSS_A!F96/100)</f>
        <v>164.56309914986852</v>
      </c>
      <c r="J10" s="7">
        <f>J11*(1+CPI_EDSS_A!$R96/100)/(1+CPI_EDSS_A!G96/100)</f>
        <v>8.16555472232725</v>
      </c>
      <c r="K10" s="7">
        <f>K11*(1+CPI_EDSS_A!$R96/100)/(1+CPI_EDSS_A!H96/100)</f>
        <v>44.10276210666432</v>
      </c>
      <c r="L10" s="7">
        <f>L11*(1+CPI_EDSS_A!$R96/100)/(1+CPI_EDSS_A!I96/100)</f>
        <v>28.08837189089601</v>
      </c>
      <c r="M10" s="7">
        <f>M11*(1+CPI_EDSS_A!$R96/100)/(1+CPI_EDSS_A!J96/100)</f>
        <v>123.07610705504663</v>
      </c>
      <c r="N10" s="7">
        <f>N11*(1+CPI_EDSS_A!$R96/100)/(1+CPI_EDSS_A!K96/100)</f>
        <v>134.40331566492443</v>
      </c>
      <c r="O10" s="7">
        <f>O11*(1+CPI_EDSS_A!$R96/100)/(1+CPI_EDSS_A!L96/100)</f>
        <v>8.980413451273591</v>
      </c>
      <c r="P10" s="7">
        <f>P11*(1+CPI_EDSS_A!$R96/100)/(1+CPI_EDSS_A!M96/100)</f>
        <v>26.62396987735242</v>
      </c>
    </row>
    <row r="11" spans="1:16" ht="12.75">
      <c r="A11">
        <v>1976</v>
      </c>
      <c r="D11" s="7">
        <f>E12*(1+CPI_EDSS_A!$R97/100)/(1+CPI_EDSS_A!O97/100)</f>
        <v>134.8202789421238</v>
      </c>
      <c r="E11" s="7">
        <f>E12*(1+CPI_EDSS_A!$R97/100)/(1+CPI_EDSS_A!B97/100)</f>
        <v>132.2112094961556</v>
      </c>
      <c r="F11" s="7">
        <f>F12*(1+CPI_EDSS_A!$R97/100)/(1+CPI_EDSS_A!C97/100)</f>
        <v>114.06429737778336</v>
      </c>
      <c r="G11" s="7">
        <f>G12*(1+CPI_EDSS_A!$R97/100)/(1+CPI_EDSS_A!D97/100)</f>
        <v>80.81506098085472</v>
      </c>
      <c r="H11" s="7">
        <f>H12*(1+CPI_EDSS_A!$R97/100)/(1+CPI_EDSS_A!E97/100)</f>
        <v>80.88827564757126</v>
      </c>
      <c r="I11" s="7">
        <f>I12*(1+CPI_EDSS_A!$R97/100)/(1+CPI_EDSS_A!F97/100)</f>
        <v>161.06876546078644</v>
      </c>
      <c r="J11" s="7">
        <f>J12*(1+CPI_EDSS_A!$R97/100)/(1+CPI_EDSS_A!G97/100)</f>
        <v>8.55353205537851</v>
      </c>
      <c r="K11" s="7">
        <f>K12*(1+CPI_EDSS_A!$R97/100)/(1+CPI_EDSS_A!H97/100)</f>
        <v>49.258337318758116</v>
      </c>
      <c r="L11" s="7">
        <f>L12*(1+CPI_EDSS_A!$R97/100)/(1+CPI_EDSS_A!I97/100)</f>
        <v>30.33350580243816</v>
      </c>
      <c r="M11" s="7">
        <f>M12*(1+CPI_EDSS_A!$R97/100)/(1+CPI_EDSS_A!J97/100)</f>
        <v>125.94395171730928</v>
      </c>
      <c r="N11" s="7">
        <f>N12*(1+CPI_EDSS_A!$R97/100)/(1+CPI_EDSS_A!K97/100)</f>
        <v>136.8724832151617</v>
      </c>
      <c r="O11" s="7">
        <f>O12*(1+CPI_EDSS_A!$R97/100)/(1+CPI_EDSS_A!L97/100)</f>
        <v>9.99140767772576</v>
      </c>
      <c r="P11" s="7">
        <f>P12*(1+CPI_EDSS_A!$R97/100)/(1+CPI_EDSS_A!M97/100)</f>
        <v>28.76451562745791</v>
      </c>
    </row>
    <row r="12" spans="1:16" ht="12.75">
      <c r="A12">
        <v>1977</v>
      </c>
      <c r="D12" s="7">
        <f>E13*(1+CPI_EDSS_A!$R98/100)/(1+CPI_EDSS_A!O98/100)</f>
        <v>134.5493518511978</v>
      </c>
      <c r="E12" s="7">
        <f>E13*(1+CPI_EDSS_A!$R98/100)/(1+CPI_EDSS_A!B98/100)</f>
        <v>133.35884482867084</v>
      </c>
      <c r="F12" s="7">
        <f>F13*(1+CPI_EDSS_A!$R98/100)/(1+CPI_EDSS_A!C98/100)</f>
        <v>117.02705364429116</v>
      </c>
      <c r="G12" s="7">
        <f>G13*(1+CPI_EDSS_A!$R98/100)/(1+CPI_EDSS_A!D98/100)</f>
        <v>86.85181838992743</v>
      </c>
      <c r="H12" s="7">
        <f>H13*(1+CPI_EDSS_A!$R98/100)/(1+CPI_EDSS_A!E98/100)</f>
        <v>83.34418866736797</v>
      </c>
      <c r="I12" s="7">
        <f>I13*(1+CPI_EDSS_A!$R98/100)/(1+CPI_EDSS_A!F98/100)</f>
        <v>157.8170688406534</v>
      </c>
      <c r="J12" s="7">
        <f>J13*(1+CPI_EDSS_A!$R98/100)/(1+CPI_EDSS_A!G98/100)</f>
        <v>9.109626696760335</v>
      </c>
      <c r="K12" s="7">
        <f>K13*(1+CPI_EDSS_A!$R98/100)/(1+CPI_EDSS_A!H98/100)</f>
        <v>54.624477271206445</v>
      </c>
      <c r="L12" s="7">
        <f>L13*(1+CPI_EDSS_A!$R98/100)/(1+CPI_EDSS_A!I98/100)</f>
        <v>33.236530422761575</v>
      </c>
      <c r="M12" s="7">
        <f>M13*(1+CPI_EDSS_A!$R98/100)/(1+CPI_EDSS_A!J98/100)</f>
        <v>129.9712559943407</v>
      </c>
      <c r="N12" s="7">
        <f>N13*(1+CPI_EDSS_A!$R98/100)/(1+CPI_EDSS_A!K98/100)</f>
        <v>140.29746321895212</v>
      </c>
      <c r="O12" s="7">
        <f>O13*(1+CPI_EDSS_A!$R98/100)/(1+CPI_EDSS_A!L98/100)</f>
        <v>11.104669936753032</v>
      </c>
      <c r="P12" s="7">
        <f>P13*(1+CPI_EDSS_A!$R98/100)/(1+CPI_EDSS_A!M98/100)</f>
        <v>31.80173419280139</v>
      </c>
    </row>
    <row r="13" spans="1:16" ht="12.75">
      <c r="A13">
        <v>1978</v>
      </c>
      <c r="D13" s="7">
        <f>E14*(1+CPI_EDSS_A!$R99/100)/(1+CPI_EDSS_A!O99/100)</f>
        <v>132.83021568809178</v>
      </c>
      <c r="E13" s="7">
        <f>E14*(1+CPI_EDSS_A!$R99/100)/(1+CPI_EDSS_A!B99/100)</f>
        <v>132.88068458213058</v>
      </c>
      <c r="F13" s="7">
        <f>F14*(1+CPI_EDSS_A!$R99/100)/(1+CPI_EDSS_A!C99/100)</f>
        <v>118.41595671076678</v>
      </c>
      <c r="G13" s="7">
        <f>G14*(1+CPI_EDSS_A!$R99/100)/(1+CPI_EDSS_A!D99/100)</f>
        <v>92.43417342947157</v>
      </c>
      <c r="H13" s="7">
        <f>H14*(1+CPI_EDSS_A!$R99/100)/(1+CPI_EDSS_A!E99/100)</f>
        <v>86.21013951669427</v>
      </c>
      <c r="I13" s="7">
        <f>I14*(1+CPI_EDSS_A!$R99/100)/(1+CPI_EDSS_A!F99/100)</f>
        <v>154.6565505966611</v>
      </c>
      <c r="J13" s="7">
        <f>J14*(1+CPI_EDSS_A!$R99/100)/(1+CPI_EDSS_A!G99/100)</f>
        <v>9.653118999544231</v>
      </c>
      <c r="K13" s="7">
        <f>K14*(1+CPI_EDSS_A!$R99/100)/(1+CPI_EDSS_A!H99/100)</f>
        <v>58.640156375445216</v>
      </c>
      <c r="L13" s="7">
        <f>L14*(1+CPI_EDSS_A!$R99/100)/(1+CPI_EDSS_A!I99/100)</f>
        <v>36.87140194235642</v>
      </c>
      <c r="M13" s="7">
        <f>M14*(1+CPI_EDSS_A!$R99/100)/(1+CPI_EDSS_A!J99/100)</f>
        <v>131.01608239999155</v>
      </c>
      <c r="N13" s="7">
        <f>N14*(1+CPI_EDSS_A!$R99/100)/(1+CPI_EDSS_A!K99/100)</f>
        <v>141.11861606372207</v>
      </c>
      <c r="O13" s="7">
        <f>O14*(1+CPI_EDSS_A!$R99/100)/(1+CPI_EDSS_A!L99/100)</f>
        <v>13.343040697000651</v>
      </c>
      <c r="P13" s="7">
        <f>P14*(1+CPI_EDSS_A!$R99/100)/(1+CPI_EDSS_A!M99/100)</f>
        <v>37.41138108077183</v>
      </c>
    </row>
    <row r="14" spans="1:16" ht="12.75">
      <c r="A14">
        <v>1979</v>
      </c>
      <c r="D14" s="7">
        <f>E15*(1+CPI_EDSS_A!$R100/100)/(1+CPI_EDSS_A!O100/100)</f>
        <v>130.45964310433305</v>
      </c>
      <c r="E14" s="7">
        <f>E15*(1+CPI_EDSS_A!$R100/100)/(1+CPI_EDSS_A!B100/100)</f>
        <v>131.95035596963913</v>
      </c>
      <c r="F14" s="7">
        <f>F15*(1+CPI_EDSS_A!$R100/100)/(1+CPI_EDSS_A!C100/100)</f>
        <v>118.59901785182772</v>
      </c>
      <c r="G14" s="7">
        <f>G15*(1+CPI_EDSS_A!$R100/100)/(1+CPI_EDSS_A!D100/100)</f>
        <v>95.52685989985997</v>
      </c>
      <c r="H14" s="7">
        <f>H15*(1+CPI_EDSS_A!$R100/100)/(1+CPI_EDSS_A!E100/100)</f>
        <v>90.29398335896795</v>
      </c>
      <c r="I14" s="7">
        <f>I15*(1+CPI_EDSS_A!$R100/100)/(1+CPI_EDSS_A!F100/100)</f>
        <v>152.29865277258082</v>
      </c>
      <c r="J14" s="7">
        <f>J15*(1+CPI_EDSS_A!$R100/100)/(1+CPI_EDSS_A!G100/100)</f>
        <v>10.414119240747484</v>
      </c>
      <c r="K14" s="7">
        <f>K15*(1+CPI_EDSS_A!$R100/100)/(1+CPI_EDSS_A!H100/100)</f>
        <v>60.509544091284226</v>
      </c>
      <c r="L14" s="7">
        <f>L15*(1+CPI_EDSS_A!$R100/100)/(1+CPI_EDSS_A!I100/100)</f>
        <v>39.628568079075706</v>
      </c>
      <c r="M14" s="7">
        <f>M15*(1+CPI_EDSS_A!$R100/100)/(1+CPI_EDSS_A!J100/100)</f>
        <v>129.5001856209934</v>
      </c>
      <c r="N14" s="7">
        <f>N15*(1+CPI_EDSS_A!$R100/100)/(1+CPI_EDSS_A!K100/100)</f>
        <v>140.80836706271617</v>
      </c>
      <c r="O14" s="7">
        <f>O15*(1+CPI_EDSS_A!$R100/100)/(1+CPI_EDSS_A!L100/100)</f>
        <v>15.688244473969414</v>
      </c>
      <c r="P14" s="7">
        <f>P15*(1+CPI_EDSS_A!$R100/100)/(1+CPI_EDSS_A!M100/100)</f>
        <v>42.961566062957026</v>
      </c>
    </row>
    <row r="15" spans="1:16" ht="12.75">
      <c r="A15">
        <v>1980</v>
      </c>
      <c r="D15" s="7">
        <f>E16*(1+CPI_EDSS_A!$R101/100)/(1+CPI_EDSS_A!O101/100)</f>
        <v>128.39995613614067</v>
      </c>
      <c r="E15" s="7">
        <f>E16*(1+CPI_EDSS_A!$R101/100)/(1+CPI_EDSS_A!B101/100)</f>
        <v>129.15928480582528</v>
      </c>
      <c r="F15" s="7">
        <f>F16*(1+CPI_EDSS_A!$R101/100)/(1+CPI_EDSS_A!C101/100)</f>
        <v>116.94333678559663</v>
      </c>
      <c r="G15" s="7">
        <f>G16*(1+CPI_EDSS_A!$R101/100)/(1+CPI_EDSS_A!D101/100)</f>
        <v>96.89626744795368</v>
      </c>
      <c r="H15" s="7">
        <f>H16*(1+CPI_EDSS_A!$R101/100)/(1+CPI_EDSS_A!E101/100)</f>
        <v>94.29833509370914</v>
      </c>
      <c r="I15" s="7">
        <f>I16*(1+CPI_EDSS_A!$R101/100)/(1+CPI_EDSS_A!F101/100)</f>
        <v>149.56163608868357</v>
      </c>
      <c r="J15" s="7">
        <f>J16*(1+CPI_EDSS_A!$R101/100)/(1+CPI_EDSS_A!G101/100)</f>
        <v>11.701579952539594</v>
      </c>
      <c r="K15" s="7">
        <f>K16*(1+CPI_EDSS_A!$R101/100)/(1+CPI_EDSS_A!H101/100)</f>
        <v>64.6736556338532</v>
      </c>
      <c r="L15" s="7">
        <f>L16*(1+CPI_EDSS_A!$R101/100)/(1+CPI_EDSS_A!I101/100)</f>
        <v>42.87745327730856</v>
      </c>
      <c r="M15" s="7">
        <f>M16*(1+CPI_EDSS_A!$R101/100)/(1+CPI_EDSS_A!J101/100)</f>
        <v>127.77731695551408</v>
      </c>
      <c r="N15" s="7">
        <f>N16*(1+CPI_EDSS_A!$R101/100)/(1+CPI_EDSS_A!K101/100)</f>
        <v>138.49890800203744</v>
      </c>
      <c r="O15" s="7">
        <f>O16*(1+CPI_EDSS_A!$R101/100)/(1+CPI_EDSS_A!L101/100)</f>
        <v>18.29279412588585</v>
      </c>
      <c r="P15" s="7">
        <f>P16*(1+CPI_EDSS_A!$R101/100)/(1+CPI_EDSS_A!M101/100)</f>
        <v>46.90333666267643</v>
      </c>
    </row>
    <row r="16" spans="1:16" ht="12.75">
      <c r="A16">
        <v>1981</v>
      </c>
      <c r="D16" s="7">
        <f>E17*(1+CPI_EDSS_A!$R102/100)/(1+CPI_EDSS_A!O102/100)</f>
        <v>125.28985453609161</v>
      </c>
      <c r="E16" s="7">
        <f>E17*(1+CPI_EDSS_A!$R102/100)/(1+CPI_EDSS_A!B102/100)</f>
        <v>126.63761652139105</v>
      </c>
      <c r="F16" s="7">
        <f>F17*(1+CPI_EDSS_A!$R102/100)/(1+CPI_EDSS_A!C102/100)</f>
        <v>115.0112769256951</v>
      </c>
      <c r="G16" s="7">
        <f>G17*(1+CPI_EDSS_A!$R102/100)/(1+CPI_EDSS_A!D102/100)</f>
        <v>99.71268660616921</v>
      </c>
      <c r="H16" s="7">
        <f>H17*(1+CPI_EDSS_A!$R102/100)/(1+CPI_EDSS_A!E102/100)</f>
        <v>98.73011207881989</v>
      </c>
      <c r="I16" s="7">
        <f>I17*(1+CPI_EDSS_A!$R102/100)/(1+CPI_EDSS_A!F102/100)</f>
        <v>145.4228647480373</v>
      </c>
      <c r="J16" s="7">
        <f>J17*(1+CPI_EDSS_A!$R102/100)/(1+CPI_EDSS_A!G102/100)</f>
        <v>13.474710483255478</v>
      </c>
      <c r="K16" s="7">
        <f>K17*(1+CPI_EDSS_A!$R102/100)/(1+CPI_EDSS_A!H102/100)</f>
        <v>70.50680259825057</v>
      </c>
      <c r="L16" s="7">
        <f>L17*(1+CPI_EDSS_A!$R102/100)/(1+CPI_EDSS_A!I102/100)</f>
        <v>47.95193014040829</v>
      </c>
      <c r="M16" s="7">
        <f>M17*(1+CPI_EDSS_A!$R102/100)/(1+CPI_EDSS_A!J102/100)</f>
        <v>125.25259765256831</v>
      </c>
      <c r="N16" s="7">
        <f>N17*(1+CPI_EDSS_A!$R102/100)/(1+CPI_EDSS_A!K102/100)</f>
        <v>136.31588880935269</v>
      </c>
      <c r="O16" s="7">
        <f>O17*(1+CPI_EDSS_A!$R102/100)/(1+CPI_EDSS_A!L102/100)</f>
        <v>19.684339213288652</v>
      </c>
      <c r="P16" s="7">
        <f>P17*(1+CPI_EDSS_A!$R102/100)/(1+CPI_EDSS_A!M102/100)</f>
        <v>49.9773697496634</v>
      </c>
    </row>
    <row r="17" spans="1:16" ht="12.75">
      <c r="A17">
        <v>1982</v>
      </c>
      <c r="D17" s="7">
        <f>E18*(1+CPI_EDSS_A!$R103/100)/(1+CPI_EDSS_A!O103/100)</f>
        <v>122.4090246776984</v>
      </c>
      <c r="E17" s="7">
        <f>E18*(1+CPI_EDSS_A!$R103/100)/(1+CPI_EDSS_A!B103/100)</f>
        <v>124.5594851786358</v>
      </c>
      <c r="F17" s="7">
        <f>F18*(1+CPI_EDSS_A!$R103/100)/(1+CPI_EDSS_A!C103/100)</f>
        <v>113.99392918571468</v>
      </c>
      <c r="G17" s="7">
        <f>G18*(1+CPI_EDSS_A!$R103/100)/(1+CPI_EDSS_A!D103/100)</f>
        <v>102.85214441280439</v>
      </c>
      <c r="H17" s="7">
        <f>H18*(1+CPI_EDSS_A!$R103/100)/(1+CPI_EDSS_A!E103/100)</f>
        <v>103.04388220996519</v>
      </c>
      <c r="I17" s="7">
        <f>I18*(1+CPI_EDSS_A!$R103/100)/(1+CPI_EDSS_A!F103/100)</f>
        <v>142.4178759925203</v>
      </c>
      <c r="J17" s="7">
        <f>J18*(1+CPI_EDSS_A!$R103/100)/(1+CPI_EDSS_A!G103/100)</f>
        <v>15.44402675643397</v>
      </c>
      <c r="K17" s="7">
        <f>K18*(1+CPI_EDSS_A!$R103/100)/(1+CPI_EDSS_A!H103/100)</f>
        <v>78.13901200254061</v>
      </c>
      <c r="L17" s="7">
        <f>L18*(1+CPI_EDSS_A!$R103/100)/(1+CPI_EDSS_A!I103/100)</f>
        <v>52.017080724423536</v>
      </c>
      <c r="M17" s="7">
        <f>M18*(1+CPI_EDSS_A!$R103/100)/(1+CPI_EDSS_A!J103/100)</f>
        <v>124.65757337788422</v>
      </c>
      <c r="N17" s="7">
        <f>N18*(1+CPI_EDSS_A!$R103/100)/(1+CPI_EDSS_A!K103/100)</f>
        <v>134.00562963156685</v>
      </c>
      <c r="O17" s="7">
        <f>O18*(1+CPI_EDSS_A!$R103/100)/(1+CPI_EDSS_A!L103/100)</f>
        <v>21.760281498054344</v>
      </c>
      <c r="P17" s="7">
        <f>P18*(1+CPI_EDSS_A!$R103/100)/(1+CPI_EDSS_A!M103/100)</f>
        <v>52.724212052616245</v>
      </c>
    </row>
    <row r="18" spans="1:16" ht="12.75">
      <c r="A18">
        <v>1983</v>
      </c>
      <c r="D18" s="7">
        <f>E19*(1+CPI_EDSS_A!$R104/100)/(1+CPI_EDSS_A!O104/100)</f>
        <v>119.36017310147056</v>
      </c>
      <c r="E18" s="7">
        <f>E19*(1+CPI_EDSS_A!$R104/100)/(1+CPI_EDSS_A!B104/100)</f>
        <v>122.14092996274617</v>
      </c>
      <c r="F18" s="7">
        <f>F19*(1+CPI_EDSS_A!$R104/100)/(1+CPI_EDSS_A!C104/100)</f>
        <v>115.26351271588814</v>
      </c>
      <c r="G18" s="7">
        <f>G19*(1+CPI_EDSS_A!$R104/100)/(1+CPI_EDSS_A!D104/100)</f>
        <v>104.80188968741517</v>
      </c>
      <c r="H18" s="7">
        <f>H19*(1+CPI_EDSS_A!$R104/100)/(1+CPI_EDSS_A!E104/100)</f>
        <v>107.30848827419744</v>
      </c>
      <c r="I18" s="7">
        <f>I19*(1+CPI_EDSS_A!$R104/100)/(1+CPI_EDSS_A!F104/100)</f>
        <v>139.38923805306177</v>
      </c>
      <c r="J18" s="7">
        <f>J19*(1+CPI_EDSS_A!$R104/100)/(1+CPI_EDSS_A!G104/100)</f>
        <v>17.367301708566348</v>
      </c>
      <c r="K18" s="7">
        <f>K19*(1+CPI_EDSS_A!$R104/100)/(1+CPI_EDSS_A!H104/100)</f>
        <v>85.1068640963191</v>
      </c>
      <c r="L18" s="7">
        <f>L19*(1+CPI_EDSS_A!$R104/100)/(1+CPI_EDSS_A!I104/100)</f>
        <v>56.30056547926437</v>
      </c>
      <c r="M18" s="7">
        <f>M19*(1+CPI_EDSS_A!$R104/100)/(1+CPI_EDSS_A!J104/100)</f>
        <v>126.77767089454079</v>
      </c>
      <c r="N18" s="7">
        <f>N19*(1+CPI_EDSS_A!$R104/100)/(1+CPI_EDSS_A!K104/100)</f>
        <v>131.9291409082038</v>
      </c>
      <c r="O18" s="7">
        <f>O19*(1+CPI_EDSS_A!$R104/100)/(1+CPI_EDSS_A!L104/100)</f>
        <v>24.836668078118787</v>
      </c>
      <c r="P18" s="7">
        <f>P19*(1+CPI_EDSS_A!$R104/100)/(1+CPI_EDSS_A!M104/100)</f>
        <v>56.09751789023051</v>
      </c>
    </row>
    <row r="19" spans="1:16" ht="12.75">
      <c r="A19">
        <v>1984</v>
      </c>
      <c r="D19" s="7">
        <f>E20*(1+CPI_EDSS_A!$R105/100)/(1+CPI_EDSS_A!O105/100)</f>
        <v>120.18082946229947</v>
      </c>
      <c r="E19" s="7">
        <f>E20*(1+CPI_EDSS_A!$R105/100)/(1+CPI_EDSS_A!B105/100)</f>
        <v>119.44188795948797</v>
      </c>
      <c r="F19" s="7">
        <f>F20*(1+CPI_EDSS_A!$R105/100)/(1+CPI_EDSS_A!C105/100)</f>
        <v>117.43734202009988</v>
      </c>
      <c r="G19" s="7">
        <f>G20*(1+CPI_EDSS_A!$R105/100)/(1+CPI_EDSS_A!D105/100)</f>
        <v>107.47556015356467</v>
      </c>
      <c r="H19" s="7">
        <f>H20*(1+CPI_EDSS_A!$R105/100)/(1+CPI_EDSS_A!E105/100)</f>
        <v>111.15631007144968</v>
      </c>
      <c r="I19" s="7">
        <f>I20*(1+CPI_EDSS_A!$R105/100)/(1+CPI_EDSS_A!F105/100)</f>
        <v>136.25411241238055</v>
      </c>
      <c r="J19" s="7">
        <f>J20*(1+CPI_EDSS_A!$R105/100)/(1+CPI_EDSS_A!G105/100)</f>
        <v>19.762128965648856</v>
      </c>
      <c r="K19" s="7">
        <f>K20*(1+CPI_EDSS_A!$R105/100)/(1+CPI_EDSS_A!H105/100)</f>
        <v>88.99249824902586</v>
      </c>
      <c r="L19" s="7">
        <f>L20*(1+CPI_EDSS_A!$R105/100)/(1+CPI_EDSS_A!I105/100)</f>
        <v>61.07160928527508</v>
      </c>
      <c r="M19" s="7">
        <f>M20*(1+CPI_EDSS_A!$R105/100)/(1+CPI_EDSS_A!J105/100)</f>
        <v>130.37547851638834</v>
      </c>
      <c r="N19" s="7">
        <f>N20*(1+CPI_EDSS_A!$R105/100)/(1+CPI_EDSS_A!K105/100)</f>
        <v>128.37411894788954</v>
      </c>
      <c r="O19" s="7">
        <f>O20*(1+CPI_EDSS_A!$R105/100)/(1+CPI_EDSS_A!L105/100)</f>
        <v>29.404691709777875</v>
      </c>
      <c r="P19" s="7">
        <f>P20*(1+CPI_EDSS_A!$R105/100)/(1+CPI_EDSS_A!M105/100)</f>
        <v>59.551896970111144</v>
      </c>
    </row>
    <row r="20" spans="1:16" ht="12.75">
      <c r="A20">
        <v>1985</v>
      </c>
      <c r="D20" s="7">
        <f>E21*(1+CPI_EDSS_A!$R106/100)/(1+CPI_EDSS_A!O106/100)</f>
        <v>119.06019094571772</v>
      </c>
      <c r="E20" s="7">
        <f>E21*(1+CPI_EDSS_A!$R106/100)/(1+CPI_EDSS_A!B106/100)</f>
        <v>120.0994193522422</v>
      </c>
      <c r="F20" s="7">
        <f>F21*(1+CPI_EDSS_A!$R106/100)/(1+CPI_EDSS_A!C106/100)</f>
        <v>118.84672563286702</v>
      </c>
      <c r="G20" s="7">
        <f>G21*(1+CPI_EDSS_A!$R106/100)/(1+CPI_EDSS_A!D106/100)</f>
        <v>109.50190494231728</v>
      </c>
      <c r="H20" s="7">
        <f>H21*(1+CPI_EDSS_A!$R106/100)/(1+CPI_EDSS_A!E106/100)</f>
        <v>113.89320819056412</v>
      </c>
      <c r="I20" s="7">
        <f>I21*(1+CPI_EDSS_A!$R106/100)/(1+CPI_EDSS_A!F106/100)</f>
        <v>132.778822534421</v>
      </c>
      <c r="J20" s="7">
        <f>J21*(1+CPI_EDSS_A!$R106/100)/(1+CPI_EDSS_A!G106/100)</f>
        <v>22.275046611208786</v>
      </c>
      <c r="K20" s="7">
        <f>K21*(1+CPI_EDSS_A!$R106/100)/(1+CPI_EDSS_A!H106/100)</f>
        <v>91.95404647511369</v>
      </c>
      <c r="L20" s="7">
        <f>L21*(1+CPI_EDSS_A!$R106/100)/(1+CPI_EDSS_A!I106/100)</f>
        <v>64.41845128110965</v>
      </c>
      <c r="M20" s="7">
        <f>M21*(1+CPI_EDSS_A!$R106/100)/(1+CPI_EDSS_A!J106/100)</f>
        <v>131.05844241453218</v>
      </c>
      <c r="N20" s="7">
        <f>N21*(1+CPI_EDSS_A!$R106/100)/(1+CPI_EDSS_A!K106/100)</f>
        <v>126.15951285307328</v>
      </c>
      <c r="O20" s="7">
        <f>O21*(1+CPI_EDSS_A!$R106/100)/(1+CPI_EDSS_A!L106/100)</f>
        <v>36.03544951309093</v>
      </c>
      <c r="P20" s="7">
        <f>P21*(1+CPI_EDSS_A!$R106/100)/(1+CPI_EDSS_A!M106/100)</f>
        <v>63.05858539401977</v>
      </c>
    </row>
    <row r="21" spans="1:16" ht="12.75">
      <c r="A21">
        <v>1986</v>
      </c>
      <c r="D21" s="7">
        <f>E22*(1+CPI_EDSS_A!$R107/100)/(1+CPI_EDSS_A!O107/100)</f>
        <v>118.65797213280844</v>
      </c>
      <c r="E21" s="7">
        <f>E22*(1+CPI_EDSS_A!$R107/100)/(1+CPI_EDSS_A!B107/100)</f>
        <v>118.68053487519984</v>
      </c>
      <c r="F21" s="7">
        <f>F22*(1+CPI_EDSS_A!$R107/100)/(1+CPI_EDSS_A!C107/100)</f>
        <v>119.35239249221603</v>
      </c>
      <c r="G21" s="7">
        <f>G22*(1+CPI_EDSS_A!$R107/100)/(1+CPI_EDSS_A!D107/100)</f>
        <v>111.01566170636555</v>
      </c>
      <c r="H21" s="7">
        <f>H22*(1+CPI_EDSS_A!$R107/100)/(1+CPI_EDSS_A!E107/100)</f>
        <v>115.428591466183</v>
      </c>
      <c r="I21" s="7">
        <f>I22*(1+CPI_EDSS_A!$R107/100)/(1+CPI_EDSS_A!F107/100)</f>
        <v>129.76986516741536</v>
      </c>
      <c r="J21" s="7">
        <f>J22*(1+CPI_EDSS_A!$R107/100)/(1+CPI_EDSS_A!G107/100)</f>
        <v>25.448994968465467</v>
      </c>
      <c r="K21" s="7">
        <f>K22*(1+CPI_EDSS_A!$R107/100)/(1+CPI_EDSS_A!H107/100)</f>
        <v>92.85170696745935</v>
      </c>
      <c r="L21" s="7">
        <f>L22*(1+CPI_EDSS_A!$R107/100)/(1+CPI_EDSS_A!I107/100)</f>
        <v>67.37046013744585</v>
      </c>
      <c r="M21" s="7">
        <f>M22*(1+CPI_EDSS_A!$R107/100)/(1+CPI_EDSS_A!J107/100)</f>
        <v>130.64453222251086</v>
      </c>
      <c r="N21" s="7">
        <f>N22*(1+CPI_EDSS_A!$R107/100)/(1+CPI_EDSS_A!K107/100)</f>
        <v>123.50223702547619</v>
      </c>
      <c r="O21" s="7">
        <f>O22*(1+CPI_EDSS_A!$R107/100)/(1+CPI_EDSS_A!L107/100)</f>
        <v>41.28841487051602</v>
      </c>
      <c r="P21" s="7">
        <f>P22*(1+CPI_EDSS_A!$R107/100)/(1+CPI_EDSS_A!M107/100)</f>
        <v>65.71209847411905</v>
      </c>
    </row>
    <row r="22" spans="1:16" ht="12.75">
      <c r="A22">
        <v>1987</v>
      </c>
      <c r="D22" s="7">
        <f>E23*(1+CPI_EDSS_A!$R108/100)/(1+CPI_EDSS_A!O108/100)</f>
        <v>117.78390116749094</v>
      </c>
      <c r="E22" s="7">
        <f>E23*(1+CPI_EDSS_A!$R108/100)/(1+CPI_EDSS_A!B108/100)</f>
        <v>118.29862505051995</v>
      </c>
      <c r="F22" s="7">
        <f>F23*(1+CPI_EDSS_A!$R108/100)/(1+CPI_EDSS_A!C108/100)</f>
        <v>118.49406601542567</v>
      </c>
      <c r="G22" s="7">
        <f>G23*(1+CPI_EDSS_A!$R108/100)/(1+CPI_EDSS_A!D108/100)</f>
        <v>111.96310690462781</v>
      </c>
      <c r="H22" s="7">
        <f>H23*(1+CPI_EDSS_A!$R108/100)/(1+CPI_EDSS_A!E108/100)</f>
        <v>116.0047528358301</v>
      </c>
      <c r="I22" s="7">
        <f>I23*(1+CPI_EDSS_A!$R108/100)/(1+CPI_EDSS_A!F108/100)</f>
        <v>127.02425657384413</v>
      </c>
      <c r="J22" s="7">
        <f>J23*(1+CPI_EDSS_A!$R108/100)/(1+CPI_EDSS_A!G108/100)</f>
        <v>30.68495684973816</v>
      </c>
      <c r="K22" s="7">
        <f>K23*(1+CPI_EDSS_A!$R108/100)/(1+CPI_EDSS_A!H108/100)</f>
        <v>94.47685679524302</v>
      </c>
      <c r="L22" s="7">
        <f>L23*(1+CPI_EDSS_A!$R108/100)/(1+CPI_EDSS_A!I108/100)</f>
        <v>69.85839406664059</v>
      </c>
      <c r="M22" s="7">
        <f>M23*(1+CPI_EDSS_A!$R108/100)/(1+CPI_EDSS_A!J108/100)</f>
        <v>128.4233373610448</v>
      </c>
      <c r="N22" s="7">
        <f>N23*(1+CPI_EDSS_A!$R108/100)/(1+CPI_EDSS_A!K108/100)</f>
        <v>121.16699151965348</v>
      </c>
      <c r="O22" s="7">
        <f>O23*(1+CPI_EDSS_A!$R108/100)/(1+CPI_EDSS_A!L108/100)</f>
        <v>45.22744176447091</v>
      </c>
      <c r="P22" s="7">
        <f>P23*(1+CPI_EDSS_A!$R108/100)/(1+CPI_EDSS_A!M108/100)</f>
        <v>70.07056009999238</v>
      </c>
    </row>
    <row r="23" spans="1:16" ht="12.75">
      <c r="A23">
        <v>1988</v>
      </c>
      <c r="D23" s="7">
        <f>E24*(1+CPI_EDSS_A!$R109/100)/(1+CPI_EDSS_A!O109/100)</f>
        <v>116.8860149392371</v>
      </c>
      <c r="E23" s="7">
        <f>E24*(1+CPI_EDSS_A!$R109/100)/(1+CPI_EDSS_A!B109/100)</f>
        <v>117.33184798119842</v>
      </c>
      <c r="F23" s="7">
        <f>F24*(1+CPI_EDSS_A!$R109/100)/(1+CPI_EDSS_A!C109/100)</f>
        <v>117.70474214521553</v>
      </c>
      <c r="G23" s="7">
        <f>G24*(1+CPI_EDSS_A!$R109/100)/(1+CPI_EDSS_A!D109/100)</f>
        <v>113.98489311574339</v>
      </c>
      <c r="H23" s="7">
        <f>H24*(1+CPI_EDSS_A!$R109/100)/(1+CPI_EDSS_A!E109/100)</f>
        <v>117.20002007496888</v>
      </c>
      <c r="I23" s="7">
        <f>I24*(1+CPI_EDSS_A!$R109/100)/(1+CPI_EDSS_A!F109/100)</f>
        <v>124.55727116460925</v>
      </c>
      <c r="J23" s="7">
        <f>J24*(1+CPI_EDSS_A!$R109/100)/(1+CPI_EDSS_A!G109/100)</f>
        <v>34.93176962991281</v>
      </c>
      <c r="K23" s="7">
        <f>K24*(1+CPI_EDSS_A!$R109/100)/(1+CPI_EDSS_A!H109/100)</f>
        <v>95.29241753138146</v>
      </c>
      <c r="L23" s="7">
        <f>L24*(1+CPI_EDSS_A!$R109/100)/(1+CPI_EDSS_A!I109/100)</f>
        <v>71.56444492267428</v>
      </c>
      <c r="M23" s="7">
        <f>M24*(1+CPI_EDSS_A!$R109/100)/(1+CPI_EDSS_A!J109/100)</f>
        <v>125.44677948291817</v>
      </c>
      <c r="N23" s="7">
        <f>N24*(1+CPI_EDSS_A!$R109/100)/(1+CPI_EDSS_A!K109/100)</f>
        <v>117.67865778096686</v>
      </c>
      <c r="O23" s="7">
        <f>O24*(1+CPI_EDSS_A!$R109/100)/(1+CPI_EDSS_A!L109/100)</f>
        <v>48.37175633725831</v>
      </c>
      <c r="P23" s="7">
        <f>P24*(1+CPI_EDSS_A!$R109/100)/(1+CPI_EDSS_A!M109/100)</f>
        <v>72.13408336788284</v>
      </c>
    </row>
    <row r="24" spans="1:16" ht="12.75">
      <c r="A24">
        <v>1989</v>
      </c>
      <c r="D24" s="7">
        <f>E25*(1+CPI_EDSS_A!$R110/100)/(1+CPI_EDSS_A!O110/100)</f>
        <v>115.14163239015656</v>
      </c>
      <c r="E24" s="7">
        <f>E25*(1+CPI_EDSS_A!$R110/100)/(1+CPI_EDSS_A!B110/100)</f>
        <v>116.35689110502673</v>
      </c>
      <c r="F24" s="7">
        <f>F25*(1+CPI_EDSS_A!$R110/100)/(1+CPI_EDSS_A!C110/100)</f>
        <v>115.84578614736049</v>
      </c>
      <c r="G24" s="7">
        <f>G25*(1+CPI_EDSS_A!$R110/100)/(1+CPI_EDSS_A!D110/100)</f>
        <v>116.54781468725778</v>
      </c>
      <c r="H24" s="7">
        <f>H25*(1+CPI_EDSS_A!$R110/100)/(1+CPI_EDSS_A!E110/100)</f>
        <v>117.10359853849899</v>
      </c>
      <c r="I24" s="7">
        <f>I25*(1+CPI_EDSS_A!$R110/100)/(1+CPI_EDSS_A!F110/100)</f>
        <v>122.77093968431014</v>
      </c>
      <c r="J24" s="7">
        <f>J25*(1+CPI_EDSS_A!$R110/100)/(1+CPI_EDSS_A!G110/100)</f>
        <v>38.582241577357024</v>
      </c>
      <c r="K24" s="7">
        <f>K25*(1+CPI_EDSS_A!$R110/100)/(1+CPI_EDSS_A!H110/100)</f>
        <v>94.71246726104424</v>
      </c>
      <c r="L24" s="7">
        <f>L25*(1+CPI_EDSS_A!$R110/100)/(1+CPI_EDSS_A!I110/100)</f>
        <v>73.18502605099957</v>
      </c>
      <c r="M24" s="7">
        <f>M25*(1+CPI_EDSS_A!$R110/100)/(1+CPI_EDSS_A!J110/100)</f>
        <v>123.89658896364867</v>
      </c>
      <c r="N24" s="7">
        <f>N25*(1+CPI_EDSS_A!$R110/100)/(1+CPI_EDSS_A!K110/100)</f>
        <v>115.34422927124808</v>
      </c>
      <c r="O24" s="7">
        <f>O25*(1+CPI_EDSS_A!$R110/100)/(1+CPI_EDSS_A!L110/100)</f>
        <v>51.62445184375424</v>
      </c>
      <c r="P24" s="7">
        <f>P25*(1+CPI_EDSS_A!$R110/100)/(1+CPI_EDSS_A!M110/100)</f>
        <v>73.57633820056061</v>
      </c>
    </row>
    <row r="25" spans="1:16" ht="12.75">
      <c r="A25">
        <v>1990</v>
      </c>
      <c r="D25" s="7">
        <f>E26*(1+CPI_EDSS_A!$R111/100)/(1+CPI_EDSS_A!O111/100)</f>
        <v>113.78178262913228</v>
      </c>
      <c r="E25" s="7">
        <f>E26*(1+CPI_EDSS_A!$R111/100)/(1+CPI_EDSS_A!B111/100)</f>
        <v>114.41269688547567</v>
      </c>
      <c r="F25" s="7">
        <f>F26*(1+CPI_EDSS_A!$R111/100)/(1+CPI_EDSS_A!C111/100)</f>
        <v>114.51159627368715</v>
      </c>
      <c r="G25" s="7">
        <f>G26*(1+CPI_EDSS_A!$R111/100)/(1+CPI_EDSS_A!D111/100)</f>
        <v>119.14773762938309</v>
      </c>
      <c r="H25" s="7">
        <f>H26*(1+CPI_EDSS_A!$R111/100)/(1+CPI_EDSS_A!E111/100)</f>
        <v>116.19597104788708</v>
      </c>
      <c r="I25" s="7">
        <f>I26*(1+CPI_EDSS_A!$R111/100)/(1+CPI_EDSS_A!F111/100)</f>
        <v>120.9632800602722</v>
      </c>
      <c r="J25" s="7">
        <f>J26*(1+CPI_EDSS_A!$R111/100)/(1+CPI_EDSS_A!G111/100)</f>
        <v>42.05673224071381</v>
      </c>
      <c r="K25" s="7">
        <f>K26*(1+CPI_EDSS_A!$R111/100)/(1+CPI_EDSS_A!H111/100)</f>
        <v>94.5452792784203</v>
      </c>
      <c r="L25" s="7">
        <f>L26*(1+CPI_EDSS_A!$R111/100)/(1+CPI_EDSS_A!I111/100)</f>
        <v>74.52863443004246</v>
      </c>
      <c r="M25" s="7">
        <f>M26*(1+CPI_EDSS_A!$R111/100)/(1+CPI_EDSS_A!J111/100)</f>
        <v>122.78505768777485</v>
      </c>
      <c r="N25" s="7">
        <f>N26*(1+CPI_EDSS_A!$R111/100)/(1+CPI_EDSS_A!K111/100)</f>
        <v>111.7784271219053</v>
      </c>
      <c r="O25" s="7">
        <f>O26*(1+CPI_EDSS_A!$R111/100)/(1+CPI_EDSS_A!L111/100)</f>
        <v>55.737214900551244</v>
      </c>
      <c r="P25" s="7">
        <f>P26*(1+CPI_EDSS_A!$R111/100)/(1+CPI_EDSS_A!M111/100)</f>
        <v>75.32902263440846</v>
      </c>
    </row>
    <row r="26" spans="1:16" ht="12.75">
      <c r="A26">
        <v>1991</v>
      </c>
      <c r="D26" s="7">
        <f>E27*(1+CPI_EDSS_A!$R112/100)/(1+CPI_EDSS_A!O112/100)</f>
        <v>111.67359359687151</v>
      </c>
      <c r="E26" s="7">
        <f>E27*(1+CPI_EDSS_A!$R112/100)/(1+CPI_EDSS_A!B112/100)</f>
        <v>112.75448795405724</v>
      </c>
      <c r="F26" s="7">
        <f>F27*(1+CPI_EDSS_A!$R112/100)/(1+CPI_EDSS_A!C112/100)</f>
        <v>113.0601460297278</v>
      </c>
      <c r="G26" s="7">
        <f>G27*(1+CPI_EDSS_A!$R112/100)/(1+CPI_EDSS_A!D112/100)</f>
        <v>120.65095454977211</v>
      </c>
      <c r="H26" s="7">
        <f>H27*(1+CPI_EDSS_A!$R112/100)/(1+CPI_EDSS_A!E112/100)</f>
        <v>114.64247805360395</v>
      </c>
      <c r="I26" s="7">
        <f>I27*(1+CPI_EDSS_A!$R112/100)/(1+CPI_EDSS_A!F112/100)</f>
        <v>118.54926610921545</v>
      </c>
      <c r="J26" s="7">
        <f>J27*(1+CPI_EDSS_A!$R112/100)/(1+CPI_EDSS_A!G112/100)</f>
        <v>48.32771216566271</v>
      </c>
      <c r="K26" s="7">
        <f>K27*(1+CPI_EDSS_A!$R112/100)/(1+CPI_EDSS_A!H112/100)</f>
        <v>93.1856511514144</v>
      </c>
      <c r="L26" s="7">
        <f>L27*(1+CPI_EDSS_A!$R112/100)/(1+CPI_EDSS_A!I112/100)</f>
        <v>75.74872003784797</v>
      </c>
      <c r="M26" s="7">
        <f>M27*(1+CPI_EDSS_A!$R112/100)/(1+CPI_EDSS_A!J112/100)</f>
        <v>121.52071255373599</v>
      </c>
      <c r="N26" s="7">
        <f>N27*(1+CPI_EDSS_A!$R112/100)/(1+CPI_EDSS_A!K112/100)</f>
        <v>110.18309007890738</v>
      </c>
      <c r="O26" s="7">
        <f>O27*(1+CPI_EDSS_A!$R112/100)/(1+CPI_EDSS_A!L112/100)</f>
        <v>60.30739314281162</v>
      </c>
      <c r="P26" s="7">
        <f>P27*(1+CPI_EDSS_A!$R112/100)/(1+CPI_EDSS_A!M112/100)</f>
        <v>76.72157240304871</v>
      </c>
    </row>
    <row r="27" spans="1:16" ht="12.75">
      <c r="A27">
        <v>1992</v>
      </c>
      <c r="D27" s="7">
        <f>E28*(1+CPI_EDSS_A!$R113/100)/(1+CPI_EDSS_A!O113/100)</f>
        <v>111.1642528488532</v>
      </c>
      <c r="E27" s="7">
        <f>E28*(1+CPI_EDSS_A!$R113/100)/(1+CPI_EDSS_A!B113/100)</f>
        <v>111.32738955468542</v>
      </c>
      <c r="F27" s="7">
        <f>F28*(1+CPI_EDSS_A!$R113/100)/(1+CPI_EDSS_A!C113/100)</f>
        <v>111.4932847254008</v>
      </c>
      <c r="G27" s="7">
        <f>G28*(1+CPI_EDSS_A!$R113/100)/(1+CPI_EDSS_A!D113/100)</f>
        <v>120.02494791717113</v>
      </c>
      <c r="H27" s="7">
        <f>H28*(1+CPI_EDSS_A!$R113/100)/(1+CPI_EDSS_A!E113/100)</f>
        <v>113.06287017478441</v>
      </c>
      <c r="I27" s="7">
        <f>I28*(1+CPI_EDSS_A!$R113/100)/(1+CPI_EDSS_A!F113/100)</f>
        <v>118.4141133877949</v>
      </c>
      <c r="J27" s="7">
        <f>J28*(1+CPI_EDSS_A!$R113/100)/(1+CPI_EDSS_A!G113/100)</f>
        <v>55.16821698467316</v>
      </c>
      <c r="K27" s="7">
        <f>K28*(1+CPI_EDSS_A!$R113/100)/(1+CPI_EDSS_A!H113/100)</f>
        <v>91.88205768620824</v>
      </c>
      <c r="L27" s="7">
        <f>L28*(1+CPI_EDSS_A!$R113/100)/(1+CPI_EDSS_A!I113/100)</f>
        <v>76.93643292190741</v>
      </c>
      <c r="M27" s="7">
        <f>M28*(1+CPI_EDSS_A!$R113/100)/(1+CPI_EDSS_A!J113/100)</f>
        <v>119.731875507421</v>
      </c>
      <c r="N27" s="7">
        <f>N28*(1+CPI_EDSS_A!$R113/100)/(1+CPI_EDSS_A!K113/100)</f>
        <v>108.57691207296313</v>
      </c>
      <c r="O27" s="7">
        <f>O28*(1+CPI_EDSS_A!$R113/100)/(1+CPI_EDSS_A!L113/100)</f>
        <v>63.91875517859443</v>
      </c>
      <c r="P27" s="7">
        <f>P28*(1+CPI_EDSS_A!$R113/100)/(1+CPI_EDSS_A!M113/100)</f>
        <v>77.65721077542226</v>
      </c>
    </row>
    <row r="28" spans="1:16" ht="12.75">
      <c r="A28">
        <v>1993</v>
      </c>
      <c r="D28" s="7">
        <f>E29*(1+CPI_EDSS_A!$R114/100)/(1+CPI_EDSS_A!O114/100)</f>
        <v>111.26213576080158</v>
      </c>
      <c r="E28" s="7">
        <f>E29*(1+CPI_EDSS_A!$R114/100)/(1+CPI_EDSS_A!B114/100)</f>
        <v>111.31786760256215</v>
      </c>
      <c r="F28" s="7">
        <f>F29*(1+CPI_EDSS_A!$R114/100)/(1+CPI_EDSS_A!C114/100)</f>
        <v>109.76926633793926</v>
      </c>
      <c r="G28" s="7">
        <f>G29*(1+CPI_EDSS_A!$R114/100)/(1+CPI_EDSS_A!D114/100)</f>
        <v>118.36750268080318</v>
      </c>
      <c r="H28" s="7">
        <f>H29*(1+CPI_EDSS_A!$R114/100)/(1+CPI_EDSS_A!E114/100)</f>
        <v>111.24486855086901</v>
      </c>
      <c r="I28" s="7">
        <f>I29*(1+CPI_EDSS_A!$R114/100)/(1+CPI_EDSS_A!F114/100)</f>
        <v>119.59629930129248</v>
      </c>
      <c r="J28" s="7">
        <f>J29*(1+CPI_EDSS_A!$R114/100)/(1+CPI_EDSS_A!G114/100)</f>
        <v>61.43980494277253</v>
      </c>
      <c r="K28" s="7">
        <f>K29*(1+CPI_EDSS_A!$R114/100)/(1+CPI_EDSS_A!H114/100)</f>
        <v>91.07055408273453</v>
      </c>
      <c r="L28" s="7">
        <f>L29*(1+CPI_EDSS_A!$R114/100)/(1+CPI_EDSS_A!I114/100)</f>
        <v>77.70647347541976</v>
      </c>
      <c r="M28" s="7">
        <f>M29*(1+CPI_EDSS_A!$R114/100)/(1+CPI_EDSS_A!J114/100)</f>
        <v>118.71396592927674</v>
      </c>
      <c r="N28" s="7">
        <f>N29*(1+CPI_EDSS_A!$R114/100)/(1+CPI_EDSS_A!K114/100)</f>
        <v>107.68453258523924</v>
      </c>
      <c r="O28" s="7">
        <f>O29*(1+CPI_EDSS_A!$R114/100)/(1+CPI_EDSS_A!L114/100)</f>
        <v>66.93103921169607</v>
      </c>
      <c r="P28" s="7">
        <f>P29*(1+CPI_EDSS_A!$R114/100)/(1+CPI_EDSS_A!M114/100)</f>
        <v>79.06576404809562</v>
      </c>
    </row>
    <row r="29" spans="1:16" ht="12.75">
      <c r="A29">
        <v>1994</v>
      </c>
      <c r="D29" s="7">
        <f>E30*(1+CPI_EDSS_A!$R115/100)/(1+CPI_EDSS_A!O115/100)</f>
        <v>111.70367397544011</v>
      </c>
      <c r="E29" s="7">
        <f>E30*(1+CPI_EDSS_A!$R115/100)/(1+CPI_EDSS_A!B115/100)</f>
        <v>111.61319303443032</v>
      </c>
      <c r="F29" s="7">
        <f>F30*(1+CPI_EDSS_A!$R115/100)/(1+CPI_EDSS_A!C115/100)</f>
        <v>109.13450349222651</v>
      </c>
      <c r="G29" s="7">
        <f>G30*(1+CPI_EDSS_A!$R115/100)/(1+CPI_EDSS_A!D115/100)</f>
        <v>116.93526963954604</v>
      </c>
      <c r="H29" s="7">
        <f>H30*(1+CPI_EDSS_A!$R115/100)/(1+CPI_EDSS_A!E115/100)</f>
        <v>109.90413415425483</v>
      </c>
      <c r="I29" s="7">
        <f>I30*(1+CPI_EDSS_A!$R115/100)/(1+CPI_EDSS_A!F115/100)</f>
        <v>120.84994258718456</v>
      </c>
      <c r="J29" s="7">
        <f>J30*(1+CPI_EDSS_A!$R115/100)/(1+CPI_EDSS_A!G115/100)</f>
        <v>68.0163943770312</v>
      </c>
      <c r="K29" s="7">
        <f>K30*(1+CPI_EDSS_A!$R115/100)/(1+CPI_EDSS_A!H115/100)</f>
        <v>89.366412973022</v>
      </c>
      <c r="L29" s="7">
        <f>L30*(1+CPI_EDSS_A!$R115/100)/(1+CPI_EDSS_A!I115/100)</f>
        <v>78.55206701644182</v>
      </c>
      <c r="M29" s="7">
        <f>M30*(1+CPI_EDSS_A!$R115/100)/(1+CPI_EDSS_A!J115/100)</f>
        <v>118.97390964607261</v>
      </c>
      <c r="N29" s="7">
        <f>N30*(1+CPI_EDSS_A!$R115/100)/(1+CPI_EDSS_A!K115/100)</f>
        <v>106.88492585664586</v>
      </c>
      <c r="O29" s="7">
        <f>O30*(1+CPI_EDSS_A!$R115/100)/(1+CPI_EDSS_A!L115/100)</f>
        <v>68.97121311863498</v>
      </c>
      <c r="P29" s="7">
        <f>P30*(1+CPI_EDSS_A!$R115/100)/(1+CPI_EDSS_A!M115/100)</f>
        <v>79.9968064506674</v>
      </c>
    </row>
    <row r="30" spans="1:44" ht="12.75">
      <c r="A30">
        <v>1995</v>
      </c>
      <c r="B30" t="s">
        <v>632</v>
      </c>
      <c r="C30">
        <v>100</v>
      </c>
      <c r="D30">
        <v>101.9</v>
      </c>
      <c r="E30">
        <v>111.8</v>
      </c>
      <c r="F30">
        <v>108.7</v>
      </c>
      <c r="G30">
        <v>115</v>
      </c>
      <c r="H30">
        <v>108.7</v>
      </c>
      <c r="I30">
        <v>120.8</v>
      </c>
      <c r="J30">
        <v>73.4</v>
      </c>
      <c r="K30">
        <v>89</v>
      </c>
      <c r="L30">
        <v>79.5</v>
      </c>
      <c r="M30">
        <v>118.3</v>
      </c>
      <c r="N30">
        <v>106.9</v>
      </c>
      <c r="O30">
        <v>70.6</v>
      </c>
      <c r="P30">
        <v>81.5</v>
      </c>
      <c r="R30">
        <v>132.1</v>
      </c>
      <c r="S30">
        <v>113.8</v>
      </c>
      <c r="T30">
        <v>84.8</v>
      </c>
      <c r="AQ30">
        <v>86.4</v>
      </c>
      <c r="AR30">
        <v>161.6</v>
      </c>
    </row>
    <row r="31" spans="1:44" ht="12.75">
      <c r="A31">
        <v>1996</v>
      </c>
      <c r="B31" t="s">
        <v>632</v>
      </c>
      <c r="C31">
        <v>100</v>
      </c>
      <c r="D31">
        <v>101.4</v>
      </c>
      <c r="E31">
        <v>107.7</v>
      </c>
      <c r="F31">
        <v>105.3</v>
      </c>
      <c r="G31">
        <v>110.6</v>
      </c>
      <c r="H31">
        <v>107.2</v>
      </c>
      <c r="I31">
        <v>115.6</v>
      </c>
      <c r="J31">
        <v>76.2</v>
      </c>
      <c r="K31">
        <v>91.6</v>
      </c>
      <c r="L31">
        <v>87.8</v>
      </c>
      <c r="M31">
        <v>115.4</v>
      </c>
      <c r="N31">
        <v>103.5</v>
      </c>
      <c r="O31">
        <v>71.6</v>
      </c>
      <c r="P31">
        <v>83.1</v>
      </c>
      <c r="R31">
        <v>129.8</v>
      </c>
      <c r="S31">
        <v>122.2</v>
      </c>
      <c r="T31">
        <v>86.2</v>
      </c>
      <c r="AQ31">
        <v>88.2</v>
      </c>
      <c r="AR31">
        <v>138.9</v>
      </c>
    </row>
    <row r="32" spans="1:44" ht="12.75">
      <c r="A32">
        <v>1997</v>
      </c>
      <c r="B32" t="s">
        <v>632</v>
      </c>
      <c r="C32">
        <v>100</v>
      </c>
      <c r="D32">
        <v>98.9</v>
      </c>
      <c r="E32">
        <v>103.4</v>
      </c>
      <c r="F32">
        <v>102.3</v>
      </c>
      <c r="G32">
        <v>107.6</v>
      </c>
      <c r="H32">
        <v>102.5</v>
      </c>
      <c r="I32">
        <v>111.1</v>
      </c>
      <c r="J32">
        <v>78</v>
      </c>
      <c r="K32">
        <v>97</v>
      </c>
      <c r="L32">
        <v>89.8</v>
      </c>
      <c r="M32">
        <v>112.3</v>
      </c>
      <c r="N32">
        <v>99.7</v>
      </c>
      <c r="O32">
        <v>71.2</v>
      </c>
      <c r="P32">
        <v>81.2</v>
      </c>
      <c r="R32">
        <v>126.8</v>
      </c>
      <c r="S32">
        <v>120.1</v>
      </c>
      <c r="T32">
        <v>99.9</v>
      </c>
      <c r="AQ32">
        <v>97.8</v>
      </c>
      <c r="AR32">
        <v>136.6</v>
      </c>
    </row>
    <row r="33" spans="1:44" ht="12.75">
      <c r="A33">
        <v>1998</v>
      </c>
      <c r="B33" t="s">
        <v>632</v>
      </c>
      <c r="C33">
        <v>100</v>
      </c>
      <c r="D33">
        <v>98.2</v>
      </c>
      <c r="E33">
        <v>103.4</v>
      </c>
      <c r="F33">
        <v>102.3</v>
      </c>
      <c r="G33">
        <v>106.9</v>
      </c>
      <c r="H33">
        <v>102.1</v>
      </c>
      <c r="I33">
        <v>110.6</v>
      </c>
      <c r="J33">
        <v>75.9</v>
      </c>
      <c r="K33">
        <v>96.9</v>
      </c>
      <c r="L33">
        <v>88.4</v>
      </c>
      <c r="M33">
        <v>111.2</v>
      </c>
      <c r="N33">
        <v>100.1</v>
      </c>
      <c r="O33">
        <v>71.2</v>
      </c>
      <c r="P33">
        <v>80.9</v>
      </c>
      <c r="R33">
        <v>126.1</v>
      </c>
      <c r="S33">
        <v>117.6</v>
      </c>
      <c r="T33">
        <v>103.7</v>
      </c>
      <c r="AQ33">
        <v>98.8</v>
      </c>
      <c r="AR33">
        <v>126.2</v>
      </c>
    </row>
    <row r="34" spans="1:44" ht="12.75">
      <c r="A34">
        <v>1999</v>
      </c>
      <c r="B34">
        <v>95.5</v>
      </c>
      <c r="C34">
        <v>100</v>
      </c>
      <c r="D34">
        <v>97.7</v>
      </c>
      <c r="E34">
        <v>101.6</v>
      </c>
      <c r="F34">
        <v>102.6</v>
      </c>
      <c r="G34">
        <v>107.2</v>
      </c>
      <c r="H34">
        <v>101.3</v>
      </c>
      <c r="I34">
        <v>109.6</v>
      </c>
      <c r="J34">
        <v>77.8</v>
      </c>
      <c r="K34">
        <v>100.6</v>
      </c>
      <c r="L34">
        <v>88.4</v>
      </c>
      <c r="M34">
        <v>107.2</v>
      </c>
      <c r="N34">
        <v>101.1</v>
      </c>
      <c r="O34">
        <v>70.9</v>
      </c>
      <c r="P34">
        <v>80</v>
      </c>
      <c r="R34">
        <v>123.5</v>
      </c>
      <c r="S34">
        <v>115.8</v>
      </c>
      <c r="T34">
        <v>106.8</v>
      </c>
      <c r="AQ34">
        <v>102.5</v>
      </c>
      <c r="AR34">
        <v>145.9</v>
      </c>
    </row>
    <row r="35" spans="1:44" ht="12.75">
      <c r="A35">
        <v>2000</v>
      </c>
      <c r="B35">
        <v>95.7</v>
      </c>
      <c r="C35">
        <v>100</v>
      </c>
      <c r="D35">
        <v>96.3</v>
      </c>
      <c r="E35">
        <v>99.5</v>
      </c>
      <c r="F35">
        <v>100.3</v>
      </c>
      <c r="G35">
        <v>106.6</v>
      </c>
      <c r="H35">
        <v>99.6</v>
      </c>
      <c r="I35">
        <v>106.9</v>
      </c>
      <c r="J35">
        <v>75.4</v>
      </c>
      <c r="K35">
        <v>103.8</v>
      </c>
      <c r="L35">
        <v>87.9</v>
      </c>
      <c r="M35">
        <v>107.5</v>
      </c>
      <c r="N35">
        <v>100.7</v>
      </c>
      <c r="O35">
        <v>70.8</v>
      </c>
      <c r="P35">
        <v>80.8</v>
      </c>
      <c r="R35">
        <v>122.8</v>
      </c>
      <c r="S35">
        <v>118.5</v>
      </c>
      <c r="T35">
        <v>113</v>
      </c>
      <c r="AQ35">
        <v>117.8</v>
      </c>
      <c r="AR35">
        <v>169.4</v>
      </c>
    </row>
    <row r="36" spans="1:44" ht="12.75">
      <c r="A36">
        <v>2001</v>
      </c>
      <c r="B36">
        <v>96</v>
      </c>
      <c r="C36">
        <v>100</v>
      </c>
      <c r="D36">
        <v>97</v>
      </c>
      <c r="E36">
        <v>101.2</v>
      </c>
      <c r="F36">
        <v>98.9</v>
      </c>
      <c r="G36">
        <v>107.4</v>
      </c>
      <c r="H36">
        <v>99</v>
      </c>
      <c r="I36">
        <v>107.4</v>
      </c>
      <c r="J36">
        <v>76.4</v>
      </c>
      <c r="K36">
        <v>108.4</v>
      </c>
      <c r="L36">
        <v>90.1</v>
      </c>
      <c r="M36">
        <v>109.6</v>
      </c>
      <c r="N36">
        <v>101.1</v>
      </c>
      <c r="O36">
        <v>72.4</v>
      </c>
      <c r="P36">
        <v>82.5</v>
      </c>
      <c r="R36">
        <v>123.3</v>
      </c>
      <c r="S36">
        <v>111</v>
      </c>
      <c r="T36">
        <v>110.4</v>
      </c>
      <c r="AQ36">
        <v>122.8</v>
      </c>
      <c r="AR36">
        <v>151.1</v>
      </c>
    </row>
    <row r="37" spans="1:44" ht="12.75">
      <c r="A37">
        <v>2002</v>
      </c>
      <c r="B37">
        <v>96</v>
      </c>
      <c r="C37">
        <v>100</v>
      </c>
      <c r="D37">
        <v>97.4</v>
      </c>
      <c r="E37">
        <v>101.4</v>
      </c>
      <c r="F37">
        <v>98.1</v>
      </c>
      <c r="G37">
        <v>107.5</v>
      </c>
      <c r="H37">
        <v>100.1</v>
      </c>
      <c r="I37">
        <v>106.6</v>
      </c>
      <c r="J37">
        <v>75.4</v>
      </c>
      <c r="K37">
        <v>111.4</v>
      </c>
      <c r="L37">
        <v>91.7</v>
      </c>
      <c r="M37">
        <v>108.9</v>
      </c>
      <c r="N37">
        <v>102.4</v>
      </c>
      <c r="O37">
        <v>73.2</v>
      </c>
      <c r="P37">
        <v>82.6</v>
      </c>
      <c r="R37">
        <v>126.1</v>
      </c>
      <c r="S37">
        <v>113.6</v>
      </c>
      <c r="T37">
        <v>107.9</v>
      </c>
      <c r="AQ37">
        <v>117.6</v>
      </c>
      <c r="AR37">
        <v>135.3</v>
      </c>
    </row>
    <row r="38" spans="1:44" ht="12.75">
      <c r="A38">
        <v>2003</v>
      </c>
      <c r="B38">
        <v>95.6</v>
      </c>
      <c r="C38">
        <v>100</v>
      </c>
      <c r="D38">
        <v>98.6</v>
      </c>
      <c r="E38">
        <v>99.2</v>
      </c>
      <c r="F38">
        <v>97.8</v>
      </c>
      <c r="G38">
        <v>113.2</v>
      </c>
      <c r="H38">
        <v>105.1</v>
      </c>
      <c r="I38">
        <v>102.3</v>
      </c>
      <c r="J38">
        <v>77.2</v>
      </c>
      <c r="K38">
        <v>113.8</v>
      </c>
      <c r="L38">
        <v>96.1</v>
      </c>
      <c r="M38">
        <v>105.6</v>
      </c>
      <c r="N38">
        <v>104.3</v>
      </c>
      <c r="O38">
        <v>79.3</v>
      </c>
      <c r="P38">
        <v>84.6</v>
      </c>
      <c r="R38">
        <v>128.8</v>
      </c>
      <c r="S38">
        <v>114.5</v>
      </c>
      <c r="T38">
        <v>101.9</v>
      </c>
      <c r="AQ38">
        <v>99.9</v>
      </c>
      <c r="AR38">
        <v>119.5</v>
      </c>
    </row>
    <row r="39" spans="1:44" ht="12.75">
      <c r="A39">
        <v>2004</v>
      </c>
      <c r="B39">
        <v>95.6</v>
      </c>
      <c r="C39">
        <v>100</v>
      </c>
      <c r="D39">
        <v>98.3</v>
      </c>
      <c r="E39">
        <v>98.4</v>
      </c>
      <c r="F39">
        <v>98</v>
      </c>
      <c r="G39">
        <v>110.4</v>
      </c>
      <c r="H39">
        <v>104</v>
      </c>
      <c r="I39">
        <v>101.3</v>
      </c>
      <c r="J39">
        <v>78.7</v>
      </c>
      <c r="K39">
        <v>112.8</v>
      </c>
      <c r="L39">
        <v>97.5</v>
      </c>
      <c r="M39">
        <v>104.1</v>
      </c>
      <c r="N39">
        <v>101.6</v>
      </c>
      <c r="O39">
        <v>80.1</v>
      </c>
      <c r="P39">
        <v>85.7</v>
      </c>
      <c r="R39">
        <v>127.9</v>
      </c>
      <c r="S39">
        <v>114</v>
      </c>
      <c r="T39">
        <v>103.3</v>
      </c>
      <c r="AQ39">
        <v>91.1</v>
      </c>
      <c r="AR39">
        <v>112.2</v>
      </c>
    </row>
    <row r="40" spans="1:44" ht="12.75">
      <c r="A40">
        <v>2005</v>
      </c>
      <c r="B40">
        <v>95.8</v>
      </c>
      <c r="C40">
        <v>100</v>
      </c>
      <c r="D40">
        <v>98.3</v>
      </c>
      <c r="E40">
        <v>98.9</v>
      </c>
      <c r="F40">
        <v>98.6</v>
      </c>
      <c r="G40">
        <v>110.7</v>
      </c>
      <c r="H40">
        <v>102.9</v>
      </c>
      <c r="I40">
        <v>100.9</v>
      </c>
      <c r="J40">
        <v>79.4</v>
      </c>
      <c r="K40">
        <v>114.2</v>
      </c>
      <c r="L40">
        <v>98.5</v>
      </c>
      <c r="M40">
        <v>104.5</v>
      </c>
      <c r="N40">
        <v>100.8</v>
      </c>
      <c r="O40">
        <v>80.5</v>
      </c>
      <c r="P40">
        <v>87</v>
      </c>
      <c r="R40">
        <v>128.8</v>
      </c>
      <c r="S40">
        <v>113.3</v>
      </c>
      <c r="T40">
        <v>103.4</v>
      </c>
      <c r="AQ40">
        <v>91.8</v>
      </c>
      <c r="AR40">
        <v>106.4</v>
      </c>
    </row>
    <row r="41" spans="1:16" ht="12.75">
      <c r="A41">
        <v>2006</v>
      </c>
      <c r="D41" s="7">
        <f>D40*(1+CPI_EDSS_A!O127/100)/(1+CPI_EDSS_A!$R127/100)</f>
        <v>98.15658345989397</v>
      </c>
      <c r="E41" s="7">
        <f>E40*(1+CPI_EDSS_A!B127/100)/(1+CPI_EDSS_A!$R127/100)</f>
        <v>98.11714101880368</v>
      </c>
      <c r="F41" s="7">
        <f>F40*(1+CPI_EDSS_A!C127/100)/(1+CPI_EDSS_A!$R127/100)</f>
        <v>98.14212910344432</v>
      </c>
      <c r="G41" s="7">
        <f>G40*(1+CPI_EDSS_A!D127/100)/(1+CPI_EDSS_A!$R127/100)</f>
        <v>109.9467505921293</v>
      </c>
      <c r="H41" s="7">
        <f>H40*(1+CPI_EDSS_A!E127/100)/(1+CPI_EDSS_A!$R127/100)</f>
        <v>102.34038727266284</v>
      </c>
      <c r="I41" s="7">
        <f>I40*(1+CPI_EDSS_A!F127/100)/(1+CPI_EDSS_A!$R127/100)</f>
        <v>100.35348835526914</v>
      </c>
      <c r="J41" s="7">
        <f>J40*(1+CPI_EDSS_A!G127/100)/(1+CPI_EDSS_A!$R127/100)</f>
        <v>80.12596206513162</v>
      </c>
      <c r="K41" s="7">
        <f>K40*(1+CPI_EDSS_A!H127/100)/(1+CPI_EDSS_A!$R127/100)</f>
        <v>116.07208248782038</v>
      </c>
      <c r="L41" s="7">
        <f>L40*(1+CPI_EDSS_A!I127/100)/(1+CPI_EDSS_A!$R127/100)</f>
        <v>98.33465557688673</v>
      </c>
      <c r="M41" s="7">
        <f>M40*(1+CPI_EDSS_A!J127/100)/(1+CPI_EDSS_A!$R127/100)</f>
        <v>104.92237315578335</v>
      </c>
      <c r="N41" s="7">
        <f>N40*(1+CPI_EDSS_A!K127/100)/(1+CPI_EDSS_A!$R127/100)</f>
        <v>99.7103549810181</v>
      </c>
      <c r="O41" s="7">
        <f>O40*(1+CPI_EDSS_A!L127/100)/(1+CPI_EDSS_A!$R127/100)</f>
        <v>80.87848974991363</v>
      </c>
      <c r="P41" s="7">
        <f>P40*(1+CPI_EDSS_A!M127/100)/(1+CPI_EDSS_A!$R127/100)</f>
        <v>88.06626070295954</v>
      </c>
    </row>
    <row r="43" spans="5:16" ht="12.75">
      <c r="E43" t="s">
        <v>334</v>
      </c>
      <c r="F43" t="s">
        <v>335</v>
      </c>
      <c r="G43" t="s">
        <v>336</v>
      </c>
      <c r="H43" t="s">
        <v>27</v>
      </c>
      <c r="I43" t="s">
        <v>337</v>
      </c>
      <c r="J43" t="s">
        <v>338</v>
      </c>
      <c r="K43" t="s">
        <v>339</v>
      </c>
      <c r="L43" t="s">
        <v>340</v>
      </c>
      <c r="M43" t="s">
        <v>341</v>
      </c>
      <c r="N43" t="s">
        <v>342</v>
      </c>
      <c r="O43" t="s">
        <v>343</v>
      </c>
      <c r="P43" t="s">
        <v>344</v>
      </c>
    </row>
    <row r="44" spans="2:16" ht="12.75">
      <c r="B44" t="s">
        <v>346</v>
      </c>
      <c r="D44" s="1">
        <f aca="true" t="shared" si="0" ref="D44:P44">(D41-$D$41)</f>
        <v>0</v>
      </c>
      <c r="E44" s="1">
        <f t="shared" si="0"/>
        <v>-0.03944244109028716</v>
      </c>
      <c r="F44" s="1">
        <f t="shared" si="0"/>
        <v>-0.014454356449647321</v>
      </c>
      <c r="G44" s="1">
        <f t="shared" si="0"/>
        <v>11.79016713223534</v>
      </c>
      <c r="H44" s="1">
        <f t="shared" si="0"/>
        <v>4.183803812768872</v>
      </c>
      <c r="I44" s="1">
        <f t="shared" si="0"/>
        <v>2.1969048953751695</v>
      </c>
      <c r="J44" s="1">
        <f t="shared" si="0"/>
        <v>-18.03062139476235</v>
      </c>
      <c r="K44" s="1">
        <f t="shared" si="0"/>
        <v>17.915499027926415</v>
      </c>
      <c r="L44" s="1">
        <f t="shared" si="0"/>
        <v>0.17807211699276593</v>
      </c>
      <c r="M44" s="1">
        <f t="shared" si="0"/>
        <v>6.7657896958893815</v>
      </c>
      <c r="N44" s="1">
        <f t="shared" si="0"/>
        <v>1.5537715211241334</v>
      </c>
      <c r="O44" s="1">
        <f t="shared" si="0"/>
        <v>-17.27809370998034</v>
      </c>
      <c r="P44" s="1">
        <f t="shared" si="0"/>
        <v>-10.090322756934427</v>
      </c>
    </row>
    <row r="45" spans="2:16" ht="12.75">
      <c r="B45" t="s">
        <v>347</v>
      </c>
      <c r="E45" s="1">
        <f>CPI_EDSS_A!B127</f>
        <v>1.4530283728969362</v>
      </c>
      <c r="F45" s="1">
        <f>CPI_EDSS_A!C127</f>
        <v>1.7876252553750138</v>
      </c>
      <c r="G45" s="1">
        <f>CPI_EDSS_A!D127</f>
        <v>1.5666666666666496</v>
      </c>
      <c r="H45" s="1">
        <f>CPI_EDSS_A!E127</f>
        <v>1.7063580384301558</v>
      </c>
      <c r="I45" s="1">
        <f>CPI_EDSS_A!F127</f>
        <v>1.7086123297159972</v>
      </c>
      <c r="J45" s="1">
        <f>CPI_EDSS_A!G127</f>
        <v>3.1975000000000087</v>
      </c>
      <c r="K45" s="1">
        <f>CPI_EDSS_A!H127</f>
        <v>3.9388947131945518</v>
      </c>
      <c r="L45" s="1">
        <f>CPI_EDSS_A!I127</f>
        <v>2.0908435472242193</v>
      </c>
      <c r="M45" s="1">
        <f>CPI_EDSS_A!J127</f>
        <v>2.6758333333332995</v>
      </c>
      <c r="N45" s="1">
        <f>CPI_EDSS_A!K127</f>
        <v>1.1570491561647689</v>
      </c>
      <c r="O45" s="1">
        <f>CPI_EDSS_A!L127</f>
        <v>2.7433150959389474</v>
      </c>
      <c r="P45" s="1">
        <f>CPI_EDSS_A!M127</f>
        <v>3.515819765606265</v>
      </c>
    </row>
    <row r="46" spans="7:8" ht="12.75">
      <c r="G46" t="s">
        <v>348</v>
      </c>
      <c r="H46" t="s">
        <v>347</v>
      </c>
    </row>
    <row r="47" spans="5:8" ht="12.75">
      <c r="E47" t="s">
        <v>269</v>
      </c>
      <c r="G47" s="1">
        <v>-18.03062139476235</v>
      </c>
      <c r="H47" s="1">
        <v>3.1975000000000087</v>
      </c>
    </row>
    <row r="48" spans="5:8" ht="12.75">
      <c r="E48" t="s">
        <v>276</v>
      </c>
      <c r="G48" s="1">
        <v>-17.27809370998034</v>
      </c>
      <c r="H48" s="1">
        <v>2.7433150959389474</v>
      </c>
    </row>
    <row r="49" spans="5:8" ht="12.75">
      <c r="E49" t="s">
        <v>270</v>
      </c>
      <c r="G49" s="1">
        <v>-10.090322756934427</v>
      </c>
      <c r="H49" s="1">
        <v>3.515819765606265</v>
      </c>
    </row>
    <row r="50" spans="5:8" ht="12.75">
      <c r="E50" t="s">
        <v>275</v>
      </c>
      <c r="G50" s="1">
        <v>-0.03944244109028716</v>
      </c>
      <c r="H50" s="1">
        <v>1.4530283728969362</v>
      </c>
    </row>
    <row r="51" spans="5:8" ht="12.75">
      <c r="E51" t="s">
        <v>266</v>
      </c>
      <c r="G51" s="1">
        <v>-0.014454356449647321</v>
      </c>
      <c r="H51" s="1">
        <v>1.7876252553750138</v>
      </c>
    </row>
    <row r="52" spans="5:8" ht="12.75">
      <c r="E52" t="s">
        <v>272</v>
      </c>
      <c r="G52" s="1">
        <v>0.17807211699276593</v>
      </c>
      <c r="H52" s="1">
        <v>2.0908435472242193</v>
      </c>
    </row>
    <row r="53" spans="5:8" ht="12.75">
      <c r="E53" t="s">
        <v>274</v>
      </c>
      <c r="G53" s="1">
        <v>1.5537715211241334</v>
      </c>
      <c r="H53" s="1">
        <v>1.1570491561647689</v>
      </c>
    </row>
    <row r="54" spans="5:8" ht="12.75">
      <c r="E54" t="s">
        <v>267</v>
      </c>
      <c r="G54" s="1">
        <v>2.196904895375212</v>
      </c>
      <c r="H54" s="1">
        <v>1.7086123297160416</v>
      </c>
    </row>
    <row r="55" spans="5:8" ht="12.75">
      <c r="E55" t="s">
        <v>271</v>
      </c>
      <c r="G55" s="1">
        <v>4.183803812768872</v>
      </c>
      <c r="H55" s="1">
        <v>1.7063580384301558</v>
      </c>
    </row>
    <row r="56" spans="5:8" ht="12.75">
      <c r="E56" t="s">
        <v>277</v>
      </c>
      <c r="G56" s="1">
        <v>11.79016713223534</v>
      </c>
      <c r="H56" s="1">
        <v>1.5666666666666496</v>
      </c>
    </row>
    <row r="58" spans="5:8" ht="12.75">
      <c r="E58" t="s">
        <v>341</v>
      </c>
      <c r="G58" s="1">
        <v>6.7657896958893815</v>
      </c>
      <c r="H58" s="1">
        <v>2.6758333333332995</v>
      </c>
    </row>
    <row r="59" spans="5:8" ht="12.75">
      <c r="E59" t="s">
        <v>339</v>
      </c>
      <c r="G59" s="1">
        <v>17.915499027926415</v>
      </c>
      <c r="H59" s="1">
        <v>3.9388947131945518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N48"/>
  <sheetViews>
    <sheetView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3" sqref="Q3:AC3"/>
    </sheetView>
  </sheetViews>
  <sheetFormatPr defaultColWidth="9.33203125" defaultRowHeight="12.75"/>
  <cols>
    <col min="1" max="1" width="16" style="0" customWidth="1"/>
    <col min="4" max="4" width="4.33203125" style="0" customWidth="1"/>
    <col min="16" max="16" width="4.33203125" style="0" customWidth="1"/>
    <col min="21" max="21" width="12" style="0" bestFit="1" customWidth="1"/>
    <col min="22" max="22" width="12.16015625" style="0" bestFit="1" customWidth="1"/>
    <col min="23" max="23" width="10" style="0" bestFit="1" customWidth="1"/>
    <col min="24" max="26" width="10" style="0" customWidth="1"/>
    <col min="30" max="30" width="4.83203125" style="0" customWidth="1"/>
    <col min="44" max="44" width="4" style="0" customWidth="1"/>
    <col min="54" max="55" width="10.33203125" style="0" customWidth="1"/>
    <col min="56" max="56" width="4.66015625" style="0" customWidth="1"/>
    <col min="57" max="67" width="10.33203125" style="0" customWidth="1"/>
    <col min="68" max="68" width="5.66015625" style="0" customWidth="1"/>
    <col min="84" max="84" width="5.66015625" style="0" customWidth="1"/>
    <col min="85" max="85" width="11.16015625" style="0" bestFit="1" customWidth="1"/>
    <col min="90" max="90" width="9.83203125" style="0" bestFit="1" customWidth="1"/>
    <col min="98" max="99" width="10.66015625" style="0" bestFit="1" customWidth="1"/>
    <col min="100" max="100" width="10.33203125" style="0" bestFit="1" customWidth="1"/>
    <col min="112" max="112" width="13.83203125" style="0" bestFit="1" customWidth="1"/>
    <col min="113" max="113" width="13.33203125" style="0" bestFit="1" customWidth="1"/>
  </cols>
  <sheetData>
    <row r="1" spans="5:96" ht="12.75">
      <c r="E1" s="18"/>
      <c r="F1" s="18"/>
      <c r="G1" s="18"/>
      <c r="H1" s="18"/>
      <c r="I1" s="18" t="s">
        <v>714</v>
      </c>
      <c r="J1" s="18"/>
      <c r="K1" s="18"/>
      <c r="L1" s="18"/>
      <c r="M1" s="18"/>
      <c r="N1" s="18"/>
      <c r="O1" s="18"/>
      <c r="Q1" s="19"/>
      <c r="R1" s="19"/>
      <c r="S1" s="19"/>
      <c r="T1" s="19"/>
      <c r="U1" s="19" t="s">
        <v>715</v>
      </c>
      <c r="V1" s="19"/>
      <c r="W1" s="19"/>
      <c r="X1" s="19"/>
      <c r="Y1" s="19"/>
      <c r="Z1" s="19"/>
      <c r="AA1" s="19"/>
      <c r="AB1" s="19"/>
      <c r="AC1" s="19"/>
      <c r="AE1" s="20"/>
      <c r="AF1" s="20"/>
      <c r="AG1" s="20"/>
      <c r="AH1" s="20" t="s">
        <v>93</v>
      </c>
      <c r="AI1" s="20"/>
      <c r="AJ1" s="20"/>
      <c r="AK1" s="20"/>
      <c r="AL1" s="20"/>
      <c r="AM1" s="20"/>
      <c r="AN1" s="20"/>
      <c r="AO1" s="20"/>
      <c r="AP1" s="20"/>
      <c r="AQ1" s="20"/>
      <c r="AS1" s="21"/>
      <c r="AT1" s="21"/>
      <c r="AU1" s="21"/>
      <c r="AV1" s="21" t="s">
        <v>716</v>
      </c>
      <c r="AW1" s="21"/>
      <c r="AX1" s="21"/>
      <c r="AY1" s="21"/>
      <c r="AZ1" s="21"/>
      <c r="BA1" s="21"/>
      <c r="BB1" s="21"/>
      <c r="BC1" s="21"/>
      <c r="BE1" s="21"/>
      <c r="BF1" s="21"/>
      <c r="BG1" s="21"/>
      <c r="BH1" s="21"/>
      <c r="BI1" s="21" t="s">
        <v>717</v>
      </c>
      <c r="BJ1" s="21"/>
      <c r="BK1" s="21"/>
      <c r="BL1" s="21"/>
      <c r="BM1" s="21"/>
      <c r="BN1" s="21"/>
      <c r="BO1" s="21"/>
      <c r="BQ1" s="22"/>
      <c r="BR1" s="22"/>
      <c r="BS1" s="22"/>
      <c r="BT1" s="22"/>
      <c r="BU1" s="22"/>
      <c r="BV1" s="22" t="s">
        <v>718</v>
      </c>
      <c r="BW1" s="22"/>
      <c r="BX1" s="22"/>
      <c r="BY1" s="22"/>
      <c r="BZ1" s="22"/>
      <c r="CA1" s="22"/>
      <c r="CB1" s="22"/>
      <c r="CC1" s="22"/>
      <c r="CD1" s="22"/>
      <c r="CE1" s="22"/>
      <c r="CG1" s="23"/>
      <c r="CH1" s="23"/>
      <c r="CI1" s="23"/>
      <c r="CJ1" s="23"/>
      <c r="CK1" s="23"/>
      <c r="CL1" s="23" t="s">
        <v>719</v>
      </c>
      <c r="CM1" s="23"/>
      <c r="CN1" s="23"/>
      <c r="CO1" s="23"/>
      <c r="CP1" s="23"/>
      <c r="CQ1" s="23"/>
      <c r="CR1" s="23"/>
    </row>
    <row r="2" spans="25:39" ht="12.75">
      <c r="Y2" t="s">
        <v>720</v>
      </c>
      <c r="Z2" t="s">
        <v>720</v>
      </c>
      <c r="AM2" s="23" t="s">
        <v>720</v>
      </c>
    </row>
    <row r="3" spans="2:118" ht="12.75">
      <c r="B3" t="s">
        <v>721</v>
      </c>
      <c r="C3" t="s">
        <v>722</v>
      </c>
      <c r="E3" t="s">
        <v>723</v>
      </c>
      <c r="F3" t="s">
        <v>724</v>
      </c>
      <c r="G3" t="s">
        <v>138</v>
      </c>
      <c r="H3" t="s">
        <v>311</v>
      </c>
      <c r="I3" t="s">
        <v>725</v>
      </c>
      <c r="J3" t="s">
        <v>726</v>
      </c>
      <c r="K3" t="s">
        <v>727</v>
      </c>
      <c r="L3" t="s">
        <v>728</v>
      </c>
      <c r="M3" t="s">
        <v>729</v>
      </c>
      <c r="N3" t="s">
        <v>730</v>
      </c>
      <c r="O3" t="s">
        <v>731</v>
      </c>
      <c r="Q3" t="s">
        <v>7</v>
      </c>
      <c r="R3" t="s">
        <v>8</v>
      </c>
      <c r="S3" t="s">
        <v>9</v>
      </c>
      <c r="T3" t="s">
        <v>10</v>
      </c>
      <c r="U3" t="s">
        <v>11</v>
      </c>
      <c r="V3" t="s">
        <v>12</v>
      </c>
      <c r="W3" t="s">
        <v>13</v>
      </c>
      <c r="X3" t="s">
        <v>14</v>
      </c>
      <c r="Y3" t="s">
        <v>13</v>
      </c>
      <c r="Z3" t="s">
        <v>14</v>
      </c>
      <c r="AA3" t="s">
        <v>15</v>
      </c>
      <c r="AB3" t="s">
        <v>16</v>
      </c>
      <c r="AC3" t="s">
        <v>17</v>
      </c>
      <c r="AE3" t="s">
        <v>732</v>
      </c>
      <c r="AF3" t="s">
        <v>733</v>
      </c>
      <c r="AG3" t="s">
        <v>516</v>
      </c>
      <c r="AH3" t="s">
        <v>517</v>
      </c>
      <c r="AI3" t="s">
        <v>734</v>
      </c>
      <c r="AJ3" t="s">
        <v>735</v>
      </c>
      <c r="AK3" t="s">
        <v>736</v>
      </c>
      <c r="AL3" t="s">
        <v>737</v>
      </c>
      <c r="AM3" s="23" t="s">
        <v>736</v>
      </c>
      <c r="AN3" t="s">
        <v>737</v>
      </c>
      <c r="AO3" t="s">
        <v>738</v>
      </c>
      <c r="AP3" t="s">
        <v>739</v>
      </c>
      <c r="AQ3" t="s">
        <v>740</v>
      </c>
      <c r="AS3" t="s">
        <v>741</v>
      </c>
      <c r="AT3" t="s">
        <v>742</v>
      </c>
      <c r="AU3" t="s">
        <v>143</v>
      </c>
      <c r="AV3" t="s">
        <v>297</v>
      </c>
      <c r="AW3" t="s">
        <v>743</v>
      </c>
      <c r="AX3" t="s">
        <v>744</v>
      </c>
      <c r="AY3" s="23" t="s">
        <v>745</v>
      </c>
      <c r="AZ3" t="s">
        <v>746</v>
      </c>
      <c r="BA3" t="s">
        <v>747</v>
      </c>
      <c r="BB3" t="s">
        <v>748</v>
      </c>
      <c r="BC3" t="s">
        <v>749</v>
      </c>
      <c r="BE3" t="s">
        <v>750</v>
      </c>
      <c r="BF3" t="s">
        <v>751</v>
      </c>
      <c r="BG3" t="s">
        <v>145</v>
      </c>
      <c r="BH3" t="s">
        <v>312</v>
      </c>
      <c r="BI3" t="s">
        <v>752</v>
      </c>
      <c r="BJ3" t="s">
        <v>753</v>
      </c>
      <c r="BK3" s="23" t="s">
        <v>754</v>
      </c>
      <c r="BL3" t="s">
        <v>755</v>
      </c>
      <c r="BM3" t="s">
        <v>756</v>
      </c>
      <c r="BN3" t="s">
        <v>757</v>
      </c>
      <c r="BO3" t="s">
        <v>758</v>
      </c>
      <c r="BQ3" t="s">
        <v>759</v>
      </c>
      <c r="BR3" t="s">
        <v>760</v>
      </c>
      <c r="BS3" t="s">
        <v>146</v>
      </c>
      <c r="BT3" t="s">
        <v>298</v>
      </c>
      <c r="BU3" t="s">
        <v>761</v>
      </c>
      <c r="BV3" t="s">
        <v>762</v>
      </c>
      <c r="BW3" t="s">
        <v>763</v>
      </c>
      <c r="BX3" t="s">
        <v>764</v>
      </c>
      <c r="BY3" t="s">
        <v>765</v>
      </c>
      <c r="BZ3" t="s">
        <v>766</v>
      </c>
      <c r="CA3" t="s">
        <v>764</v>
      </c>
      <c r="CB3" t="s">
        <v>767</v>
      </c>
      <c r="CC3" t="s">
        <v>768</v>
      </c>
      <c r="CD3" t="s">
        <v>769</v>
      </c>
      <c r="CE3" t="s">
        <v>770</v>
      </c>
      <c r="CG3" t="s">
        <v>771</v>
      </c>
      <c r="CH3" t="s">
        <v>772</v>
      </c>
      <c r="CI3" t="s">
        <v>773</v>
      </c>
      <c r="CJ3" t="s">
        <v>150</v>
      </c>
      <c r="CK3" t="s">
        <v>296</v>
      </c>
      <c r="CL3" t="s">
        <v>774</v>
      </c>
      <c r="CM3" t="s">
        <v>775</v>
      </c>
      <c r="CN3" t="s">
        <v>776</v>
      </c>
      <c r="CO3" t="s">
        <v>777</v>
      </c>
      <c r="CP3" t="s">
        <v>778</v>
      </c>
      <c r="CQ3" t="s">
        <v>779</v>
      </c>
      <c r="CR3" t="s">
        <v>780</v>
      </c>
      <c r="CT3" t="s">
        <v>781</v>
      </c>
      <c r="CU3" t="s">
        <v>782</v>
      </c>
      <c r="CV3" t="s">
        <v>783</v>
      </c>
      <c r="DG3" t="s">
        <v>722</v>
      </c>
      <c r="DH3" t="s">
        <v>784</v>
      </c>
      <c r="DI3" t="s">
        <v>785</v>
      </c>
      <c r="DJ3" t="s">
        <v>786</v>
      </c>
      <c r="DK3">
        <v>0.3488888888888889</v>
      </c>
      <c r="DL3">
        <v>3.14</v>
      </c>
      <c r="DM3">
        <v>9</v>
      </c>
      <c r="DN3">
        <v>0</v>
      </c>
    </row>
    <row r="4" spans="1:96" ht="12.75">
      <c r="A4">
        <v>1970</v>
      </c>
      <c r="E4">
        <v>453.221478151952</v>
      </c>
      <c r="G4">
        <v>30.631998854788748</v>
      </c>
      <c r="I4">
        <v>445.0852825603734</v>
      </c>
      <c r="J4" s="24">
        <v>454.6764560554129</v>
      </c>
      <c r="K4">
        <v>404.4520391234153</v>
      </c>
      <c r="M4">
        <v>7.8</v>
      </c>
      <c r="O4">
        <v>1.1650575</v>
      </c>
      <c r="S4">
        <v>290.35686438890025</v>
      </c>
      <c r="U4" t="e">
        <v>#VALUE!</v>
      </c>
      <c r="V4" t="e">
        <v>#VALUE!</v>
      </c>
      <c r="W4">
        <v>459.92519687905474</v>
      </c>
      <c r="Y4">
        <v>426.7819510805726</v>
      </c>
      <c r="AA4">
        <v>8.061666666666667</v>
      </c>
      <c r="AC4">
        <v>0.8514277328679206</v>
      </c>
      <c r="AE4">
        <v>383.1147488876939</v>
      </c>
      <c r="AG4">
        <v>36.93109142855869</v>
      </c>
      <c r="AK4">
        <v>429.28500968555403</v>
      </c>
      <c r="AM4">
        <v>461.77311123267845</v>
      </c>
      <c r="AQ4">
        <v>0.19642522082797773</v>
      </c>
      <c r="AS4">
        <v>637.3610499168367</v>
      </c>
      <c r="AU4">
        <v>7.565559111985666</v>
      </c>
      <c r="AW4">
        <v>470.59200890882346</v>
      </c>
      <c r="AX4" s="25">
        <v>469.94352294370367</v>
      </c>
      <c r="AY4">
        <v>406.08489179941677</v>
      </c>
      <c r="BA4">
        <v>7.73</v>
      </c>
      <c r="BC4" s="26">
        <v>-3.23386</v>
      </c>
      <c r="BE4">
        <v>523.7174711431009</v>
      </c>
      <c r="BG4">
        <v>29.922212734252295</v>
      </c>
      <c r="BI4">
        <v>460.4169685654508</v>
      </c>
      <c r="BJ4" s="27">
        <v>469.25736034243147</v>
      </c>
      <c r="BK4">
        <v>362.9715734219579</v>
      </c>
      <c r="BM4" s="28">
        <v>7.8</v>
      </c>
      <c r="BO4">
        <v>-3.636749</v>
      </c>
      <c r="BQ4">
        <v>364.8264211391408</v>
      </c>
      <c r="BS4">
        <v>2.4201092352822546</v>
      </c>
      <c r="BU4">
        <v>446.24538837864964</v>
      </c>
      <c r="CA4" s="27">
        <v>384.53402739194513</v>
      </c>
      <c r="CC4" s="29">
        <v>4</v>
      </c>
      <c r="CE4" t="s">
        <v>497</v>
      </c>
      <c r="CG4">
        <v>367.151640495358</v>
      </c>
      <c r="CH4">
        <v>536.3992850119068</v>
      </c>
      <c r="CJ4">
        <v>6.77144649440152</v>
      </c>
      <c r="CL4">
        <v>433.990170837321</v>
      </c>
      <c r="CM4" s="25">
        <v>418.399605491766</v>
      </c>
      <c r="CN4">
        <v>382.916229348396</v>
      </c>
      <c r="CP4">
        <v>14.89</v>
      </c>
      <c r="CR4">
        <v>0.5945932</v>
      </c>
    </row>
    <row r="5" spans="1:116" ht="12.75">
      <c r="A5">
        <v>1971</v>
      </c>
      <c r="B5">
        <v>663.24178555</v>
      </c>
      <c r="C5">
        <v>5.227612249999999</v>
      </c>
      <c r="E5">
        <v>458.2081829524479</v>
      </c>
      <c r="F5">
        <v>4.986704800495886</v>
      </c>
      <c r="G5">
        <v>32.07300836898296</v>
      </c>
      <c r="H5">
        <v>4.704262105210089</v>
      </c>
      <c r="I5">
        <v>447.5061500641071</v>
      </c>
      <c r="J5" s="24">
        <v>454.6764560554129</v>
      </c>
      <c r="K5">
        <v>409.0196174310374</v>
      </c>
      <c r="L5">
        <v>4.567578307622057</v>
      </c>
      <c r="M5">
        <v>7.7</v>
      </c>
      <c r="N5">
        <v>3.0957378947899112</v>
      </c>
      <c r="O5">
        <v>1.4610203</v>
      </c>
      <c r="Q5">
        <v>387.7094938075077</v>
      </c>
      <c r="S5">
        <v>295.61375071398857</v>
      </c>
      <c r="T5">
        <v>5.3927370659336615</v>
      </c>
      <c r="U5">
        <v>475.4334857284179</v>
      </c>
      <c r="V5" t="e">
        <v>#VALUE!</v>
      </c>
      <c r="W5">
        <v>459.4436258447574</v>
      </c>
      <c r="X5" s="30">
        <v>-0.48157103429736026</v>
      </c>
      <c r="Y5">
        <v>423.9872464903924</v>
      </c>
      <c r="Z5" s="30">
        <v>-2.7947045901801744</v>
      </c>
      <c r="AA5">
        <v>7.731666666666666</v>
      </c>
      <c r="AB5">
        <v>2.3389296007330036</v>
      </c>
      <c r="AC5">
        <v>0.5741033805970971</v>
      </c>
      <c r="AE5">
        <v>386.1274833424978</v>
      </c>
      <c r="AF5">
        <v>3.0127344548038764</v>
      </c>
      <c r="AG5">
        <v>38.8662854281586</v>
      </c>
      <c r="AH5">
        <v>5.235352094917866</v>
      </c>
      <c r="AI5">
        <v>450.3404681615887</v>
      </c>
      <c r="AK5">
        <v>434.06469344607063</v>
      </c>
      <c r="AL5">
        <v>4.779683760516605</v>
      </c>
      <c r="AM5">
        <v>465.16457963265685</v>
      </c>
      <c r="AN5">
        <v>3.3914683999784074</v>
      </c>
      <c r="AO5">
        <v>7.9749999992500005</v>
      </c>
      <c r="AP5">
        <v>2.7396479043321342</v>
      </c>
      <c r="AQ5">
        <v>-0.1598829211253671</v>
      </c>
      <c r="AS5">
        <v>638.953262840953</v>
      </c>
      <c r="AT5">
        <v>1.5922129241163248</v>
      </c>
      <c r="AU5">
        <v>7.9820119071408415</v>
      </c>
      <c r="AV5" s="1">
        <v>5.504587155963314</v>
      </c>
      <c r="AW5">
        <v>474.14478042806394</v>
      </c>
      <c r="AX5" s="25">
        <v>473.49629446294415</v>
      </c>
      <c r="AY5">
        <v>406.744110545606</v>
      </c>
      <c r="AZ5">
        <v>0.6592187461892536</v>
      </c>
      <c r="BA5">
        <v>7</v>
      </c>
      <c r="BB5" s="31">
        <v>2.2254128440366863</v>
      </c>
      <c r="BC5" s="26">
        <v>-4.732349</v>
      </c>
      <c r="BD5" s="31"/>
      <c r="BE5">
        <v>527.8324474957947</v>
      </c>
      <c r="BF5" s="31">
        <v>4.114976352693816</v>
      </c>
      <c r="BG5">
        <v>32.15967009685575</v>
      </c>
      <c r="BH5" s="31">
        <v>7.477579891817987</v>
      </c>
      <c r="BI5">
        <v>463.5699391022914</v>
      </c>
      <c r="BJ5" s="27">
        <v>472.41033087927207</v>
      </c>
      <c r="BK5">
        <v>367.04768261819294</v>
      </c>
      <c r="BL5" s="31">
        <v>4.076109196235052</v>
      </c>
      <c r="BM5" s="28">
        <v>7.1</v>
      </c>
      <c r="BN5" s="31">
        <v>0.32242010818201283</v>
      </c>
      <c r="BO5">
        <v>-3.50568</v>
      </c>
      <c r="BQ5">
        <v>371.22577787760076</v>
      </c>
      <c r="BR5">
        <v>6.399356738459971</v>
      </c>
      <c r="BS5">
        <v>2.6015224472029757</v>
      </c>
      <c r="BT5" s="1">
        <v>7.496075353787202</v>
      </c>
      <c r="BU5">
        <v>446.1299815568389</v>
      </c>
      <c r="CA5" s="27">
        <v>388.31654030071957</v>
      </c>
      <c r="CB5" s="27">
        <v>3.782512908774436</v>
      </c>
      <c r="CC5" s="29">
        <v>4.3</v>
      </c>
      <c r="CD5" s="26">
        <v>-3.4960753537872016</v>
      </c>
      <c r="CE5" t="s">
        <v>497</v>
      </c>
      <c r="CG5">
        <v>371.6962419988589</v>
      </c>
      <c r="CH5">
        <v>541.2783101490588</v>
      </c>
      <c r="CI5">
        <v>4.879025137151984</v>
      </c>
      <c r="CJ5">
        <v>7.329145577506424</v>
      </c>
      <c r="CK5" s="1">
        <v>8.236040609137163</v>
      </c>
      <c r="CL5">
        <v>435.28552573736016</v>
      </c>
      <c r="CM5" s="25">
        <v>419.6949603918052</v>
      </c>
      <c r="CN5">
        <v>382.60494434817633</v>
      </c>
      <c r="CO5">
        <v>-0.311285000219641</v>
      </c>
      <c r="CP5">
        <v>14.58</v>
      </c>
      <c r="CQ5" s="1">
        <v>6.653959390862838</v>
      </c>
      <c r="CR5">
        <v>-0.9979314</v>
      </c>
      <c r="CS5" s="1"/>
      <c r="CT5" s="30">
        <v>6.159166666666667</v>
      </c>
      <c r="CU5" s="30">
        <v>4.263095242217501</v>
      </c>
      <c r="CV5" s="30">
        <v>1.8960714244491648</v>
      </c>
      <c r="DC5" s="1"/>
      <c r="DD5" s="1"/>
      <c r="DE5" s="1"/>
      <c r="DF5" s="1"/>
      <c r="DG5" s="1">
        <v>522.7612249999999</v>
      </c>
      <c r="DH5" s="1">
        <v>0.4412</v>
      </c>
      <c r="DI5" s="1">
        <v>-2.6738639610353903</v>
      </c>
      <c r="DJ5" s="31">
        <v>0.9397531304731841</v>
      </c>
      <c r="DK5">
        <v>0.3488888888888889</v>
      </c>
      <c r="DL5">
        <v>1</v>
      </c>
    </row>
    <row r="6" spans="1:116" ht="12.75">
      <c r="A6">
        <v>1972</v>
      </c>
      <c r="B6">
        <v>667.74949245</v>
      </c>
      <c r="C6">
        <v>5.5497292499999995</v>
      </c>
      <c r="E6">
        <v>464.23098048917666</v>
      </c>
      <c r="F6">
        <v>6.022797536728774</v>
      </c>
      <c r="G6">
        <v>34.11351336662349</v>
      </c>
      <c r="H6">
        <v>6.362062997538631</v>
      </c>
      <c r="I6">
        <v>447.5061500641071</v>
      </c>
      <c r="J6" s="24">
        <v>462.87328705732153</v>
      </c>
      <c r="K6">
        <v>414.18353094474776</v>
      </c>
      <c r="L6">
        <v>5.1639135137103835</v>
      </c>
      <c r="M6">
        <v>7.4</v>
      </c>
      <c r="N6">
        <v>1.337937002461369</v>
      </c>
      <c r="O6">
        <v>1.9770442</v>
      </c>
      <c r="Q6">
        <v>393.4478717045273</v>
      </c>
      <c r="R6">
        <v>5.738377897019575</v>
      </c>
      <c r="S6">
        <v>301.5000621618182</v>
      </c>
      <c r="T6">
        <v>6.056170341553652</v>
      </c>
      <c r="U6">
        <v>475.4321449830374</v>
      </c>
      <c r="V6" t="e">
        <v>#VALUE!</v>
      </c>
      <c r="W6">
        <v>461.84091258037137</v>
      </c>
      <c r="X6" s="30">
        <v>2.3972867356139886</v>
      </c>
      <c r="Y6">
        <v>429.93435931362205</v>
      </c>
      <c r="Z6" s="30">
        <v>5.947112823229645</v>
      </c>
      <c r="AA6">
        <v>7.36</v>
      </c>
      <c r="AB6">
        <v>1.303829658446351</v>
      </c>
      <c r="AC6">
        <v>0.5948330295724851</v>
      </c>
      <c r="AE6">
        <v>390.3407599562402</v>
      </c>
      <c r="AF6">
        <v>4.213276613742437</v>
      </c>
      <c r="AG6">
        <v>40.98417450888299</v>
      </c>
      <c r="AH6">
        <v>5.444312431532328</v>
      </c>
      <c r="AI6">
        <v>450.5476888439592</v>
      </c>
      <c r="AK6">
        <v>435.44496492501895</v>
      </c>
      <c r="AL6">
        <v>1.3802714789483161</v>
      </c>
      <c r="AM6">
        <v>466.1361301322927</v>
      </c>
      <c r="AN6">
        <v>0.9715504996358391</v>
      </c>
      <c r="AO6">
        <v>7.84999999925</v>
      </c>
      <c r="AP6">
        <v>2.4056875677176714</v>
      </c>
      <c r="AQ6">
        <v>-0.5228410156311633</v>
      </c>
      <c r="AS6">
        <v>641.6169195671324</v>
      </c>
      <c r="AT6">
        <v>2.663656726179397</v>
      </c>
      <c r="AU6">
        <v>8.398464702296016</v>
      </c>
      <c r="AV6" s="1">
        <v>5.217391304347818</v>
      </c>
      <c r="AW6">
        <v>473.35634007564903</v>
      </c>
      <c r="AX6" s="25">
        <v>472.70785411052924</v>
      </c>
      <c r="AY6">
        <v>404.4068042409009</v>
      </c>
      <c r="AZ6">
        <v>-2.3373063047051232</v>
      </c>
      <c r="BA6">
        <v>6.59</v>
      </c>
      <c r="BB6" s="31">
        <v>1.7826086956521818</v>
      </c>
      <c r="BC6" s="26">
        <v>-6.864772</v>
      </c>
      <c r="BD6" s="31"/>
      <c r="BE6">
        <v>531.0810260973286</v>
      </c>
      <c r="BF6" s="31">
        <v>3.24857860153395</v>
      </c>
      <c r="BG6">
        <v>34.66547116321751</v>
      </c>
      <c r="BH6" s="31">
        <v>7.791749911659562</v>
      </c>
      <c r="BI6">
        <v>468.12048722640884</v>
      </c>
      <c r="BJ6" s="27">
        <v>476.9608790033895</v>
      </c>
      <c r="BK6">
        <v>369.3300533947431</v>
      </c>
      <c r="BL6" s="31">
        <v>2.282370776550181</v>
      </c>
      <c r="BM6" s="28">
        <v>6.7</v>
      </c>
      <c r="BN6" s="31">
        <v>-0.6917499116595627</v>
      </c>
      <c r="BO6">
        <v>-1.980019</v>
      </c>
      <c r="BQ6">
        <v>378.95718408702277</v>
      </c>
      <c r="BR6">
        <v>7.731406209422005</v>
      </c>
      <c r="BS6">
        <v>2.8342252582932854</v>
      </c>
      <c r="BT6" s="1">
        <v>8.944870390816728</v>
      </c>
      <c r="BU6">
        <v>445.89876758100104</v>
      </c>
      <c r="CA6" s="27">
        <v>392.099053209494</v>
      </c>
      <c r="CB6" s="27">
        <v>3.782512908774436</v>
      </c>
      <c r="CC6" s="29">
        <v>4.4</v>
      </c>
      <c r="CD6" s="26">
        <v>-4.644870390816728</v>
      </c>
      <c r="CE6" t="s">
        <v>497</v>
      </c>
      <c r="CG6">
        <v>379.53000705040813</v>
      </c>
      <c r="CH6">
        <v>549.0669722089339</v>
      </c>
      <c r="CI6">
        <v>7.788662059875037</v>
      </c>
      <c r="CJ6">
        <v>7.936685256636107</v>
      </c>
      <c r="CK6" s="1">
        <v>8.289365693516281</v>
      </c>
      <c r="CL6">
        <v>440.3054001865957</v>
      </c>
      <c r="CM6" s="25">
        <v>424.7148348410407</v>
      </c>
      <c r="CN6">
        <v>380.4901492111387</v>
      </c>
      <c r="CO6">
        <v>-2.1147951370376177</v>
      </c>
      <c r="CP6">
        <v>14.55</v>
      </c>
      <c r="CQ6" s="1">
        <v>6.290634306483721</v>
      </c>
      <c r="CR6">
        <v>0.0713047</v>
      </c>
      <c r="CS6" s="1"/>
      <c r="CT6" s="30">
        <v>6.21</v>
      </c>
      <c r="CU6" s="30">
        <v>3.306194143438895</v>
      </c>
      <c r="CV6" s="30">
        <v>2.9038058565611053</v>
      </c>
      <c r="DC6" s="1"/>
      <c r="DD6" s="1"/>
      <c r="DE6" s="1"/>
      <c r="DF6" s="1"/>
      <c r="DG6" s="1">
        <v>554.9729249999999</v>
      </c>
      <c r="DH6" s="1">
        <v>0.1785</v>
      </c>
      <c r="DI6" s="1">
        <v>-1.0099577698156301</v>
      </c>
      <c r="DJ6" s="31">
        <v>0.7662718924682989</v>
      </c>
      <c r="DK6">
        <v>0.6977777777777778</v>
      </c>
      <c r="DL6">
        <v>2</v>
      </c>
    </row>
    <row r="7" spans="1:116" ht="12.75">
      <c r="A7">
        <v>1973</v>
      </c>
      <c r="B7">
        <v>673.401972525</v>
      </c>
      <c r="C7">
        <v>7.472192</v>
      </c>
      <c r="E7">
        <v>469.0025999301791</v>
      </c>
      <c r="F7">
        <v>4.771619441002429</v>
      </c>
      <c r="G7">
        <v>36.680242177633666</v>
      </c>
      <c r="H7">
        <v>7.524082270345822</v>
      </c>
      <c r="I7">
        <v>455.7029810660157</v>
      </c>
      <c r="J7" s="24">
        <v>466.0743863971266</v>
      </c>
      <c r="K7">
        <v>423.9060797215304</v>
      </c>
      <c r="L7">
        <v>9.722548776782617</v>
      </c>
      <c r="M7">
        <v>8.3</v>
      </c>
      <c r="N7">
        <v>-0.12408227034582175</v>
      </c>
      <c r="O7">
        <v>1.238587</v>
      </c>
      <c r="Q7">
        <v>398.69710044815275</v>
      </c>
      <c r="R7">
        <v>5.249228743625451</v>
      </c>
      <c r="S7">
        <v>308.6209940443651</v>
      </c>
      <c r="T7">
        <v>7.366987417184828</v>
      </c>
      <c r="U7">
        <v>475.4304150315868</v>
      </c>
      <c r="V7" t="e">
        <v>#VALUE!</v>
      </c>
      <c r="W7">
        <v>463.79008629308254</v>
      </c>
      <c r="X7" s="30">
        <v>1.949173712711172</v>
      </c>
      <c r="Y7">
        <v>433.36677628055355</v>
      </c>
      <c r="Z7" s="30">
        <v>3.4324169669314983</v>
      </c>
      <c r="AA7">
        <v>8.269166666666667</v>
      </c>
      <c r="AB7">
        <v>0.9021792494818395</v>
      </c>
      <c r="AC7">
        <v>0.5622006606128294</v>
      </c>
      <c r="AE7">
        <v>395.0562191511668</v>
      </c>
      <c r="AF7">
        <v>4.715459194926552</v>
      </c>
      <c r="AG7">
        <v>43.86666773259332</v>
      </c>
      <c r="AH7">
        <v>7.029906710581846</v>
      </c>
      <c r="AI7">
        <v>459.1891292088646</v>
      </c>
      <c r="AK7">
        <v>435.51852546516335</v>
      </c>
      <c r="AL7">
        <v>0.07356054014439906</v>
      </c>
      <c r="AM7">
        <v>466.0704602187314</v>
      </c>
      <c r="AN7">
        <v>-0.06566991356129392</v>
      </c>
      <c r="AO7">
        <v>9.29999999975</v>
      </c>
      <c r="AP7">
        <v>2.2700932891681536</v>
      </c>
      <c r="AQ7">
        <v>1.1826056427662694</v>
      </c>
      <c r="AS7">
        <v>648.4845576938749</v>
      </c>
      <c r="AT7">
        <v>6.867638126742463</v>
      </c>
      <c r="AU7">
        <v>9.300779091798892</v>
      </c>
      <c r="AV7" s="1">
        <v>10.743801652892548</v>
      </c>
      <c r="AW7">
        <v>466.814498514948</v>
      </c>
      <c r="AX7" s="25">
        <v>466.1660125498282</v>
      </c>
      <c r="AY7">
        <v>407.9909422559049</v>
      </c>
      <c r="AZ7">
        <v>3.5841380150039868</v>
      </c>
      <c r="BA7">
        <v>6.92</v>
      </c>
      <c r="BB7" s="31">
        <v>-4.1538016528925485</v>
      </c>
      <c r="BC7" s="26">
        <v>-6.384298</v>
      </c>
      <c r="BD7" s="31"/>
      <c r="BE7">
        <v>535.6711537315869</v>
      </c>
      <c r="BF7" s="31">
        <v>4.590127634258238</v>
      </c>
      <c r="BG7">
        <v>37.44339542250355</v>
      </c>
      <c r="BH7" s="31">
        <v>8.013519407270042</v>
      </c>
      <c r="BI7">
        <v>473.5320870453137</v>
      </c>
      <c r="BJ7" s="27">
        <v>482.37247882229434</v>
      </c>
      <c r="BK7">
        <v>373.31463595936975</v>
      </c>
      <c r="BL7" s="31">
        <v>3.984582564626635</v>
      </c>
      <c r="BM7" s="28">
        <v>7.3</v>
      </c>
      <c r="BN7" s="31">
        <v>-1.313519407270042</v>
      </c>
      <c r="BO7">
        <v>-0.4230299</v>
      </c>
      <c r="BQ7">
        <v>389.53737462426403</v>
      </c>
      <c r="BR7">
        <v>10.580190537241265</v>
      </c>
      <c r="BS7">
        <v>3.1277157424894866</v>
      </c>
      <c r="BT7" s="1">
        <v>10.355227882378525</v>
      </c>
      <c r="BU7">
        <v>446.8204330914934</v>
      </c>
      <c r="CA7" s="27">
        <v>395.88156611826844</v>
      </c>
      <c r="CB7" s="27">
        <v>3.782512908774436</v>
      </c>
      <c r="CC7" s="29">
        <v>4.4</v>
      </c>
      <c r="CD7" s="26">
        <v>-5.955227882378525</v>
      </c>
      <c r="CE7" t="s">
        <v>497</v>
      </c>
      <c r="CG7">
        <v>387.0304843574604</v>
      </c>
      <c r="CH7">
        <v>556.670426269788</v>
      </c>
      <c r="CI7">
        <v>7.603454060854119</v>
      </c>
      <c r="CJ7">
        <v>8.840690550051127</v>
      </c>
      <c r="CK7" s="1">
        <v>11.390212213079165</v>
      </c>
      <c r="CL7">
        <v>446.59081186545836</v>
      </c>
      <c r="CM7" s="25">
        <v>431.0002465199034</v>
      </c>
      <c r="CN7">
        <v>388.7837650456825</v>
      </c>
      <c r="CO7">
        <v>8.2936158345438</v>
      </c>
      <c r="CP7">
        <v>15.87</v>
      </c>
      <c r="CQ7" s="1">
        <v>3.1597877869208357</v>
      </c>
      <c r="CR7">
        <v>1.1865241</v>
      </c>
      <c r="CS7" s="1"/>
      <c r="CT7" s="30">
        <v>6.8425</v>
      </c>
      <c r="CU7" s="30">
        <v>6.204487047775942</v>
      </c>
      <c r="CV7" s="30">
        <v>0.6380129522240585</v>
      </c>
      <c r="DC7" s="1"/>
      <c r="DD7" s="1"/>
      <c r="DE7" s="1"/>
      <c r="DF7" s="1"/>
      <c r="DG7" s="1">
        <v>747.2192</v>
      </c>
      <c r="DH7" s="1">
        <v>2.8035</v>
      </c>
      <c r="DI7" s="1">
        <v>1.8254601610138401</v>
      </c>
      <c r="DJ7" s="31">
        <v>0.5004596890082056</v>
      </c>
      <c r="DK7">
        <v>1.0466666666666669</v>
      </c>
      <c r="DL7">
        <v>3</v>
      </c>
    </row>
    <row r="8" spans="1:116" ht="12.75">
      <c r="A8">
        <v>1974</v>
      </c>
      <c r="B8">
        <v>676.2319257250001</v>
      </c>
      <c r="C8">
        <v>9.2695878</v>
      </c>
      <c r="E8">
        <v>472.8705864532249</v>
      </c>
      <c r="F8">
        <v>3.867986523045829</v>
      </c>
      <c r="G8">
        <v>40.17285845770423</v>
      </c>
      <c r="H8">
        <v>9.521791767776921</v>
      </c>
      <c r="I8">
        <v>458.90408040582076</v>
      </c>
      <c r="J8" s="24">
        <v>468.18607874121886</v>
      </c>
      <c r="K8">
        <v>430.00914117198334</v>
      </c>
      <c r="L8">
        <v>6.103061450452969</v>
      </c>
      <c r="M8">
        <v>9.7</v>
      </c>
      <c r="N8">
        <v>-1.2217917677769208</v>
      </c>
      <c r="O8">
        <v>1.2303305</v>
      </c>
      <c r="Q8">
        <v>401.8852212267562</v>
      </c>
      <c r="R8">
        <v>3.188120778603434</v>
      </c>
      <c r="S8">
        <v>321.41572814106837</v>
      </c>
      <c r="T8">
        <v>13.614672807006617</v>
      </c>
      <c r="U8">
        <v>475.5626879997433</v>
      </c>
      <c r="V8" t="e">
        <v>#VALUE!</v>
      </c>
      <c r="W8">
        <v>462.8063420556914</v>
      </c>
      <c r="X8" s="30">
        <v>-0.9837442373911358</v>
      </c>
      <c r="Y8">
        <v>437.2522663103941</v>
      </c>
      <c r="Z8" s="30">
        <v>3.8854900298405255</v>
      </c>
      <c r="AA8">
        <v>10.479166666666682</v>
      </c>
      <c r="AB8">
        <v>-3.1355061403399347</v>
      </c>
      <c r="AC8">
        <v>0.2923745250650245</v>
      </c>
      <c r="AE8">
        <v>395.3700097632324</v>
      </c>
      <c r="AF8">
        <v>0.3137906120656453</v>
      </c>
      <c r="AG8">
        <v>46.92508740195646</v>
      </c>
      <c r="AH8">
        <v>6.978495817512514</v>
      </c>
      <c r="AI8">
        <v>468.3923995945712</v>
      </c>
      <c r="AK8">
        <v>435.912709863442</v>
      </c>
      <c r="AL8">
        <v>0.3941843982786395</v>
      </c>
      <c r="AM8">
        <v>466.2426320099355</v>
      </c>
      <c r="AN8">
        <v>0.1721717912041072</v>
      </c>
      <c r="AO8">
        <v>10.3999999995</v>
      </c>
      <c r="AP8">
        <v>3.421504181987486</v>
      </c>
      <c r="AQ8">
        <v>-1.2702263655194035</v>
      </c>
      <c r="AS8">
        <v>653.7706383383705</v>
      </c>
      <c r="AT8">
        <v>5.286080644495655</v>
      </c>
      <c r="AU8">
        <v>11.105407870804648</v>
      </c>
      <c r="AV8" s="1">
        <v>19.402985074626855</v>
      </c>
      <c r="AW8">
        <v>461.512051684126</v>
      </c>
      <c r="AX8" s="25">
        <v>460.8635657190062</v>
      </c>
      <c r="AY8">
        <v>440.99065385094923</v>
      </c>
      <c r="AZ8">
        <v>32.999711595044346</v>
      </c>
      <c r="BA8">
        <v>9.61</v>
      </c>
      <c r="BB8" s="31">
        <v>-12.482985074626855</v>
      </c>
      <c r="BC8" s="26">
        <v>-6.26302</v>
      </c>
      <c r="BD8" s="31"/>
      <c r="BE8">
        <v>539.5946972968164</v>
      </c>
      <c r="BF8" s="31">
        <v>3.923543565229579</v>
      </c>
      <c r="BG8">
        <v>41.041468748556625</v>
      </c>
      <c r="BH8" s="31">
        <v>9.609367113887934</v>
      </c>
      <c r="BI8">
        <v>477.3223770984341</v>
      </c>
      <c r="BJ8" s="27">
        <v>486.16276887541477</v>
      </c>
      <c r="BK8">
        <v>375.1578170774155</v>
      </c>
      <c r="BL8" s="31">
        <v>1.8431811180457203</v>
      </c>
      <c r="BM8" s="28">
        <v>10.7</v>
      </c>
      <c r="BN8" s="31">
        <v>-2.3093671138879346</v>
      </c>
      <c r="BO8">
        <v>-1.249347</v>
      </c>
      <c r="BQ8">
        <v>390.68265026435614</v>
      </c>
      <c r="BR8">
        <v>1.145275640092109</v>
      </c>
      <c r="BS8">
        <v>4.002488350734365</v>
      </c>
      <c r="BT8" s="1">
        <v>27.968417857199768</v>
      </c>
      <c r="BU8">
        <v>459.30976047538223</v>
      </c>
      <c r="CA8" s="27">
        <v>399.6640790270429</v>
      </c>
      <c r="CB8" s="27">
        <v>3.782512908774436</v>
      </c>
      <c r="CC8" s="29">
        <v>5.3</v>
      </c>
      <c r="CD8" s="26">
        <v>-23.56841785719977</v>
      </c>
      <c r="CE8" t="s">
        <v>497</v>
      </c>
      <c r="CG8">
        <v>392.496712485521</v>
      </c>
      <c r="CH8">
        <v>562.2139165545789</v>
      </c>
      <c r="CI8">
        <v>5.543490284790892</v>
      </c>
      <c r="CJ8">
        <v>10.230211994397227</v>
      </c>
      <c r="CK8" s="1">
        <v>15.717340590979777</v>
      </c>
      <c r="CL8">
        <v>450.53498507058805</v>
      </c>
      <c r="CM8" s="25">
        <v>434.9444197250331</v>
      </c>
      <c r="CN8">
        <v>405.5775509031111</v>
      </c>
      <c r="CO8">
        <v>16.79378585742859</v>
      </c>
      <c r="CP8">
        <v>17</v>
      </c>
      <c r="CQ8" s="1">
        <v>0.1526594090202238</v>
      </c>
      <c r="CR8">
        <v>-0.0394535</v>
      </c>
      <c r="CS8" s="1"/>
      <c r="CT8" s="30">
        <v>7.556666666666667</v>
      </c>
      <c r="CU8" s="30">
        <v>11.014274748913383</v>
      </c>
      <c r="CV8" s="30">
        <v>-3.4576080822467166</v>
      </c>
      <c r="DC8" s="1"/>
      <c r="DD8" s="1"/>
      <c r="DE8" s="1"/>
      <c r="DF8" s="1"/>
      <c r="DG8" s="1">
        <v>926.95878</v>
      </c>
      <c r="DH8" s="1">
        <v>2.6273</v>
      </c>
      <c r="DI8" s="1">
        <v>1.9019281487611999</v>
      </c>
      <c r="DJ8" s="31">
        <v>0.17434522637389618</v>
      </c>
      <c r="DK8">
        <v>1.3955555555555557</v>
      </c>
      <c r="DL8">
        <v>4</v>
      </c>
    </row>
    <row r="9" spans="1:116" ht="12.75">
      <c r="A9">
        <v>1975</v>
      </c>
      <c r="B9">
        <v>675.2943001</v>
      </c>
      <c r="C9">
        <v>8.347324875</v>
      </c>
      <c r="E9">
        <v>472.50761452709054</v>
      </c>
      <c r="F9">
        <v>-0.362971926134378</v>
      </c>
      <c r="G9">
        <v>43.56555882371876</v>
      </c>
      <c r="H9">
        <v>8.44525507087457</v>
      </c>
      <c r="I9">
        <v>461.015772749913</v>
      </c>
      <c r="J9" s="26">
        <v>469.3730362967572</v>
      </c>
      <c r="K9">
        <v>426.1330632283598</v>
      </c>
      <c r="L9">
        <v>-3.8760779436235566</v>
      </c>
      <c r="M9">
        <v>9.6</v>
      </c>
      <c r="N9">
        <v>1.2547449291254296</v>
      </c>
      <c r="O9">
        <v>-2.412968</v>
      </c>
      <c r="Q9">
        <v>402.0499662739714</v>
      </c>
      <c r="R9">
        <v>0.1647450472152059</v>
      </c>
      <c r="S9">
        <v>332.4677823890207</v>
      </c>
      <c r="T9">
        <v>11.743104156736257</v>
      </c>
      <c r="U9">
        <v>476.47405624079545</v>
      </c>
      <c r="V9">
        <v>470.7796534353604</v>
      </c>
      <c r="W9">
        <v>467.15314228902037</v>
      </c>
      <c r="X9" s="30">
        <v>4.346800233328963</v>
      </c>
      <c r="Y9">
        <v>436.289979043255</v>
      </c>
      <c r="Z9" s="30">
        <v>-0.962287267139061</v>
      </c>
      <c r="AA9">
        <v>9.566666666666674</v>
      </c>
      <c r="AB9">
        <v>-2.176437490069581</v>
      </c>
      <c r="AC9">
        <v>-2.3186832862094096</v>
      </c>
      <c r="AE9">
        <v>394.0925047838663</v>
      </c>
      <c r="AF9">
        <v>-1.2775049793661424</v>
      </c>
      <c r="AG9">
        <v>49.70608361649369</v>
      </c>
      <c r="AH9">
        <v>5.9293728384457065</v>
      </c>
      <c r="AI9">
        <v>470.44858050586197</v>
      </c>
      <c r="AK9">
        <v>432.6507515022813</v>
      </c>
      <c r="AL9">
        <v>-3.26195836116068</v>
      </c>
      <c r="AM9">
        <v>463.2269046410329</v>
      </c>
      <c r="AN9">
        <v>-3.015727368902617</v>
      </c>
      <c r="AO9">
        <v>8.5</v>
      </c>
      <c r="AP9">
        <v>2.5706271615542935</v>
      </c>
      <c r="AQ9">
        <v>-5.520385892336762</v>
      </c>
      <c r="AS9">
        <v>651.0832817407298</v>
      </c>
      <c r="AT9">
        <v>-2.687356597640701</v>
      </c>
      <c r="AU9">
        <v>12.979445449002933</v>
      </c>
      <c r="AV9" s="1">
        <v>16.875</v>
      </c>
      <c r="AW9">
        <v>465.58633003036095</v>
      </c>
      <c r="AX9">
        <v>464.93784406524117</v>
      </c>
      <c r="AY9">
        <v>437.2451628457431</v>
      </c>
      <c r="AZ9">
        <v>-3.7454910052061337</v>
      </c>
      <c r="BA9">
        <v>10.04</v>
      </c>
      <c r="BB9" s="31">
        <v>-7.265000000000018</v>
      </c>
      <c r="BC9" s="26">
        <v>-10.31924</v>
      </c>
      <c r="BD9" s="31"/>
      <c r="BE9">
        <v>539.4933145853153</v>
      </c>
      <c r="BF9" s="31">
        <v>-0.10138271150117362</v>
      </c>
      <c r="BG9">
        <v>45.23292181451316</v>
      </c>
      <c r="BH9" s="31">
        <v>10.212726770661561</v>
      </c>
      <c r="BI9">
        <v>478.9157022101107</v>
      </c>
      <c r="BJ9">
        <v>487.75609398709133</v>
      </c>
      <c r="BK9">
        <v>377.344944647085</v>
      </c>
      <c r="BL9" s="31">
        <v>2.187127569669542</v>
      </c>
      <c r="BM9" s="28">
        <v>9.2</v>
      </c>
      <c r="BN9" s="31">
        <v>0.4872732293384381</v>
      </c>
      <c r="BO9">
        <v>-3.810024</v>
      </c>
      <c r="BQ9">
        <v>386.2374433434392</v>
      </c>
      <c r="BR9">
        <v>-4.445206920916917</v>
      </c>
      <c r="BS9">
        <v>4.819322708021473</v>
      </c>
      <c r="BT9" s="1">
        <v>20.408163265165726</v>
      </c>
      <c r="BU9">
        <v>474.31914838854664</v>
      </c>
      <c r="CA9" s="27">
        <v>403.4465919358173</v>
      </c>
      <c r="CB9" s="27">
        <v>3.782512908774436</v>
      </c>
      <c r="CC9" s="29">
        <v>6.8</v>
      </c>
      <c r="CD9" s="26">
        <v>-15.108163265165725</v>
      </c>
      <c r="CE9" t="s">
        <v>497</v>
      </c>
      <c r="CG9">
        <v>393.03745321616003</v>
      </c>
      <c r="CH9">
        <v>563.3078914333917</v>
      </c>
      <c r="CI9">
        <v>1.0939748788127872</v>
      </c>
      <c r="CJ9">
        <v>11.961743045947873</v>
      </c>
      <c r="CK9" s="1">
        <v>16.925661486770306</v>
      </c>
      <c r="CL9">
        <v>452.3960130562548</v>
      </c>
      <c r="CM9" s="31">
        <v>436.8054477106998</v>
      </c>
      <c r="CN9">
        <v>397.49194538186305</v>
      </c>
      <c r="CO9">
        <v>-8.085605521248056</v>
      </c>
      <c r="CP9">
        <v>15.34</v>
      </c>
      <c r="CQ9" s="1">
        <v>0.07433851322969431</v>
      </c>
      <c r="CR9">
        <v>-0.2176374</v>
      </c>
      <c r="CS9" s="1"/>
      <c r="CT9" s="30">
        <v>7.9875</v>
      </c>
      <c r="CU9" s="30">
        <v>9.175935987064914</v>
      </c>
      <c r="CV9" s="30">
        <v>-1.1884359870649144</v>
      </c>
      <c r="DC9" s="1"/>
      <c r="DD9" s="1"/>
      <c r="DE9" s="1"/>
      <c r="DF9" s="1"/>
      <c r="DG9" s="1">
        <v>834.7324875</v>
      </c>
      <c r="DH9" s="1">
        <v>-1.1097</v>
      </c>
      <c r="DI9" s="1">
        <v>-1.70702219087611</v>
      </c>
      <c r="DJ9" s="31">
        <v>-0.17277674447235586</v>
      </c>
      <c r="DK9">
        <v>1.7444444444444445</v>
      </c>
      <c r="DL9">
        <v>5</v>
      </c>
    </row>
    <row r="10" spans="1:116" ht="12.75">
      <c r="A10">
        <v>1976</v>
      </c>
      <c r="B10">
        <v>680.138273075</v>
      </c>
      <c r="C10">
        <v>6.676446149999999</v>
      </c>
      <c r="E10">
        <v>476.9829532535968</v>
      </c>
      <c r="F10">
        <v>4.475338726506266</v>
      </c>
      <c r="G10">
        <v>46.753986654691644</v>
      </c>
      <c r="H10">
        <v>7.318689159650993</v>
      </c>
      <c r="I10">
        <v>462.2027303054514</v>
      </c>
      <c r="J10" s="26">
        <v>470.01166632970455</v>
      </c>
      <c r="K10">
        <v>424.4430701797539</v>
      </c>
      <c r="L10">
        <v>-1.6899930486059134</v>
      </c>
      <c r="M10">
        <v>8.8</v>
      </c>
      <c r="N10">
        <v>2.2813108403490068</v>
      </c>
      <c r="O10">
        <v>-3.649308</v>
      </c>
      <c r="Q10">
        <v>407.0886785129717</v>
      </c>
      <c r="R10">
        <v>5.03871223900029</v>
      </c>
      <c r="S10">
        <v>341.6577583659837</v>
      </c>
      <c r="T10">
        <v>9.6218284870974</v>
      </c>
      <c r="U10">
        <v>475.36765478724715</v>
      </c>
      <c r="V10">
        <v>470.8980771092163</v>
      </c>
      <c r="W10">
        <v>470.615320496792</v>
      </c>
      <c r="X10" s="30">
        <v>3.462178207771615</v>
      </c>
      <c r="Y10">
        <v>441.0583855736126</v>
      </c>
      <c r="Z10" s="30">
        <v>4.768406530357595</v>
      </c>
      <c r="AA10">
        <v>9.324166666666665</v>
      </c>
      <c r="AB10">
        <v>-0.2976618204307351</v>
      </c>
      <c r="AC10">
        <v>-0.7043177812139143</v>
      </c>
      <c r="AE10">
        <v>398.8874218805985</v>
      </c>
      <c r="AF10">
        <v>4.794917096732206</v>
      </c>
      <c r="AG10">
        <v>51.81720715916561</v>
      </c>
      <c r="AH10">
        <v>4.256423270255172</v>
      </c>
      <c r="AI10">
        <v>470.804697904062</v>
      </c>
      <c r="AK10">
        <v>431.89071031692725</v>
      </c>
      <c r="AL10">
        <v>-0.760041185354055</v>
      </c>
      <c r="AM10">
        <v>460.8081556800111</v>
      </c>
      <c r="AN10">
        <v>-2.4187489610217767</v>
      </c>
      <c r="AO10">
        <v>7.7999999995</v>
      </c>
      <c r="AP10">
        <v>3.543576729244828</v>
      </c>
      <c r="AQ10">
        <v>-3.3549909874774566</v>
      </c>
      <c r="AS10">
        <v>657.4547599433383</v>
      </c>
      <c r="AT10">
        <v>6.3714782026085</v>
      </c>
      <c r="AU10">
        <v>15.131118223971333</v>
      </c>
      <c r="AV10" s="1">
        <v>16.577540106951872</v>
      </c>
      <c r="AW10">
        <v>453.79614362946415</v>
      </c>
      <c r="AX10">
        <v>456.6325402164524</v>
      </c>
      <c r="AY10">
        <v>442.72243022155556</v>
      </c>
      <c r="AZ10">
        <v>5.47726737581246</v>
      </c>
      <c r="BA10">
        <v>12.66</v>
      </c>
      <c r="BB10" s="31">
        <v>-6.537540106951873</v>
      </c>
      <c r="BC10" s="26">
        <v>-7.911302</v>
      </c>
      <c r="BD10" s="31"/>
      <c r="BE10">
        <v>544.4700249754004</v>
      </c>
      <c r="BF10" s="31">
        <v>4.976710390085145</v>
      </c>
      <c r="BG10">
        <v>49.3298876605055</v>
      </c>
      <c r="BH10" s="31">
        <v>9.057486630628864</v>
      </c>
      <c r="BI10">
        <v>480.7294370078226</v>
      </c>
      <c r="BJ10">
        <v>489.08753055556514</v>
      </c>
      <c r="BK10">
        <v>395.78574063112535</v>
      </c>
      <c r="BL10" s="31">
        <v>18.440795984040335</v>
      </c>
      <c r="BM10" s="28">
        <v>9.2</v>
      </c>
      <c r="BN10" s="31">
        <v>0.14251336937113557</v>
      </c>
      <c r="BO10">
        <v>-2.924933</v>
      </c>
      <c r="BQ10">
        <v>392.90077047393197</v>
      </c>
      <c r="BR10">
        <v>6.663327130492746</v>
      </c>
      <c r="BS10">
        <v>5.698844353208375</v>
      </c>
      <c r="BT10" s="1">
        <v>18.249901458621775</v>
      </c>
      <c r="BU10">
        <v>472.7387818712341</v>
      </c>
      <c r="CA10" s="27">
        <v>407.22910484459175</v>
      </c>
      <c r="CB10" s="27">
        <v>3.782512908774436</v>
      </c>
      <c r="CC10" s="29">
        <v>8.4</v>
      </c>
      <c r="CD10" s="26">
        <v>-11.449901458621774</v>
      </c>
      <c r="CE10" t="s">
        <v>497</v>
      </c>
      <c r="CG10">
        <v>396.2878545889764</v>
      </c>
      <c r="CH10">
        <v>566.2637783068429</v>
      </c>
      <c r="CI10">
        <v>2.955886873451277</v>
      </c>
      <c r="CJ10">
        <v>14.070515850168857</v>
      </c>
      <c r="CK10" s="1">
        <v>17.629310344827598</v>
      </c>
      <c r="CL10">
        <v>453.1523645819793</v>
      </c>
      <c r="CM10" s="31">
        <v>444.1002839774179</v>
      </c>
      <c r="CN10">
        <v>396.68459761514396</v>
      </c>
      <c r="CO10">
        <v>-0.80734776671909</v>
      </c>
      <c r="CP10">
        <v>14.75</v>
      </c>
      <c r="CQ10" s="1">
        <v>-2.289310344827598</v>
      </c>
      <c r="CR10">
        <v>-0.674793</v>
      </c>
      <c r="CS10" s="1"/>
      <c r="CT10" s="30">
        <v>7.610833333333334</v>
      </c>
      <c r="CU10" s="30">
        <v>5.747659944699968</v>
      </c>
      <c r="CV10" s="30">
        <v>1.863173388633366</v>
      </c>
      <c r="DC10" s="1"/>
      <c r="DD10" s="1"/>
      <c r="DE10" s="1"/>
      <c r="DF10" s="1"/>
      <c r="DG10" s="1">
        <v>667.6446149999999</v>
      </c>
      <c r="DH10" s="1">
        <v>0.6765</v>
      </c>
      <c r="DI10" s="1">
        <v>0.547350876311992</v>
      </c>
      <c r="DJ10" s="31">
        <v>-0.4990801993556202</v>
      </c>
      <c r="DK10">
        <v>2.0933333333333337</v>
      </c>
      <c r="DL10">
        <v>6</v>
      </c>
    </row>
    <row r="11" spans="1:116" ht="12.75">
      <c r="A11">
        <v>1977</v>
      </c>
      <c r="B11">
        <v>683.03965985</v>
      </c>
      <c r="C11">
        <v>6.534530199999999</v>
      </c>
      <c r="E11">
        <v>481.55378712500436</v>
      </c>
      <c r="F11">
        <v>4.570833871407558</v>
      </c>
      <c r="G11">
        <v>49.313767423763444</v>
      </c>
      <c r="H11">
        <v>5.474999999417007</v>
      </c>
      <c r="I11">
        <v>465.2053771886942</v>
      </c>
      <c r="J11" s="26">
        <v>470.3294583981291</v>
      </c>
      <c r="K11">
        <v>420.62737988466677</v>
      </c>
      <c r="L11">
        <v>-3.8156902950871086</v>
      </c>
      <c r="M11">
        <v>8.7</v>
      </c>
      <c r="N11">
        <v>3.3250000005829934</v>
      </c>
      <c r="O11">
        <v>-2.30408</v>
      </c>
      <c r="Q11">
        <v>410.1052440992428</v>
      </c>
      <c r="R11">
        <v>3.016565586271099</v>
      </c>
      <c r="S11">
        <v>350.72822286919217</v>
      </c>
      <c r="T11">
        <v>9.49325589450028</v>
      </c>
      <c r="U11">
        <v>474.17085924455984</v>
      </c>
      <c r="V11">
        <v>465.08517723021043</v>
      </c>
      <c r="W11">
        <v>473.410975481743</v>
      </c>
      <c r="X11" s="30">
        <v>2.7956549849509997</v>
      </c>
      <c r="Y11">
        <v>445.4482675590244</v>
      </c>
      <c r="Z11" s="30">
        <v>4.389881985411762</v>
      </c>
      <c r="AA11">
        <v>9.865</v>
      </c>
      <c r="AB11">
        <v>0.3717441054997206</v>
      </c>
      <c r="AC11">
        <v>-0.8034657692815148</v>
      </c>
      <c r="AE11">
        <v>401.8639304983668</v>
      </c>
      <c r="AF11">
        <v>2.9765086177683315</v>
      </c>
      <c r="AG11">
        <v>53.75239883570114</v>
      </c>
      <c r="AH11">
        <v>3.7358203722965166</v>
      </c>
      <c r="AI11">
        <v>472.1838654556553</v>
      </c>
      <c r="AK11">
        <v>432.69084683889787</v>
      </c>
      <c r="AL11">
        <v>0.8001365219706145</v>
      </c>
      <c r="AM11">
        <v>462.264332185792</v>
      </c>
      <c r="AN11">
        <v>1.4561765057808884</v>
      </c>
      <c r="AO11">
        <v>6.149999999</v>
      </c>
      <c r="AP11">
        <v>2.4141796267034836</v>
      </c>
      <c r="AQ11">
        <v>-2.383871490281995</v>
      </c>
      <c r="AS11">
        <v>660.7745133960659</v>
      </c>
      <c r="AT11">
        <v>3.319753452727582</v>
      </c>
      <c r="AU11">
        <v>17.768652593287438</v>
      </c>
      <c r="AV11" s="1">
        <v>17.431192660550465</v>
      </c>
      <c r="AW11">
        <v>456.0172820057356</v>
      </c>
      <c r="AX11">
        <v>453.0446639792155</v>
      </c>
      <c r="AY11">
        <v>442.82069765211867</v>
      </c>
      <c r="AZ11">
        <v>0.09826743056311216</v>
      </c>
      <c r="BA11">
        <v>14.71</v>
      </c>
      <c r="BB11" s="31">
        <v>-4.771192660550465</v>
      </c>
      <c r="BC11" s="26">
        <v>-6.985945</v>
      </c>
      <c r="BD11" s="31"/>
      <c r="BE11">
        <v>546.744322677719</v>
      </c>
      <c r="BF11" s="31">
        <v>2.274297702318563</v>
      </c>
      <c r="BG11">
        <v>52.52355568643249</v>
      </c>
      <c r="BH11" s="31">
        <v>6.474103585854918</v>
      </c>
      <c r="BI11">
        <v>484.7331743138063</v>
      </c>
      <c r="BJ11">
        <v>489.71679325074746</v>
      </c>
      <c r="BK11">
        <v>422.19197462478036</v>
      </c>
      <c r="BL11" s="31">
        <v>26.406233993655007</v>
      </c>
      <c r="BM11" s="28">
        <v>8.5</v>
      </c>
      <c r="BN11" s="31">
        <v>2.7258964141450814</v>
      </c>
      <c r="BO11">
        <v>-1.354777</v>
      </c>
      <c r="BQ11">
        <v>398.3518980639996</v>
      </c>
      <c r="BR11">
        <v>5.451127590067642</v>
      </c>
      <c r="BS11">
        <v>7.248455113615157</v>
      </c>
      <c r="BT11" s="1">
        <v>27.191666667196678</v>
      </c>
      <c r="BU11">
        <v>457.26469942825315</v>
      </c>
      <c r="CA11" s="27">
        <v>411.0116177533662</v>
      </c>
      <c r="CB11" s="27">
        <v>3.782512908774436</v>
      </c>
      <c r="CC11" s="29">
        <v>11.1</v>
      </c>
      <c r="CD11" s="26">
        <v>-18.79166666719668</v>
      </c>
      <c r="CE11">
        <v>-3.105273</v>
      </c>
      <c r="CG11">
        <v>399.08725218737936</v>
      </c>
      <c r="CH11">
        <v>569.5105071074179</v>
      </c>
      <c r="CI11">
        <v>3.2467288005749424</v>
      </c>
      <c r="CJ11">
        <v>17.521547464574542</v>
      </c>
      <c r="CK11" s="1">
        <v>24.52668865274239</v>
      </c>
      <c r="CL11">
        <v>452.2874943261261</v>
      </c>
      <c r="CM11" s="31">
        <v>449.8920386145381</v>
      </c>
      <c r="CN11">
        <v>405.8505197821652</v>
      </c>
      <c r="CO11">
        <v>9.165922167021222</v>
      </c>
      <c r="CP11">
        <v>13.23</v>
      </c>
      <c r="CQ11" s="1">
        <v>-9.77668865274239</v>
      </c>
      <c r="CR11">
        <v>-1.094431</v>
      </c>
      <c r="CS11" s="1"/>
      <c r="CT11" s="30">
        <v>7.4191666666666665</v>
      </c>
      <c r="CU11" s="30">
        <v>6.482814218991596</v>
      </c>
      <c r="CV11" s="30">
        <v>0.9363524476750715</v>
      </c>
      <c r="DC11" s="1"/>
      <c r="DD11" s="1"/>
      <c r="DE11" s="1"/>
      <c r="DF11" s="1"/>
      <c r="DG11" s="1">
        <v>653.4530199999999</v>
      </c>
      <c r="DH11" s="1">
        <v>0.8896</v>
      </c>
      <c r="DI11" s="1">
        <v>0.957497106444016</v>
      </c>
      <c r="DJ11" s="31">
        <v>-0.7652476149308935</v>
      </c>
      <c r="DK11">
        <v>2.4422222222222225</v>
      </c>
      <c r="DL11">
        <v>7</v>
      </c>
    </row>
    <row r="12" spans="1:116" ht="12.75">
      <c r="A12">
        <v>1978</v>
      </c>
      <c r="B12">
        <v>685.5818260000001</v>
      </c>
      <c r="C12">
        <v>5.3663561</v>
      </c>
      <c r="E12">
        <v>481.1906867687936</v>
      </c>
      <c r="F12">
        <v>-0.36310035621073666</v>
      </c>
      <c r="G12">
        <v>51.07873041993877</v>
      </c>
      <c r="H12">
        <v>3.579047167515381</v>
      </c>
      <c r="I12">
        <v>469.7749367281185</v>
      </c>
      <c r="J12" s="26">
        <v>511.4154114874711</v>
      </c>
      <c r="K12">
        <v>418.0026357199315</v>
      </c>
      <c r="L12">
        <v>-2.6247441647352616</v>
      </c>
      <c r="M12">
        <v>8.2</v>
      </c>
      <c r="N12">
        <v>5.120952832484618</v>
      </c>
      <c r="O12">
        <v>-2.907699</v>
      </c>
      <c r="Q12">
        <v>414.46476847719896</v>
      </c>
      <c r="R12">
        <v>4.359524377956177</v>
      </c>
      <c r="S12">
        <v>359.5755991301912</v>
      </c>
      <c r="T12">
        <v>9.247259014527176</v>
      </c>
      <c r="U12">
        <v>476.72044360130224</v>
      </c>
      <c r="V12">
        <v>471.2708456727275</v>
      </c>
      <c r="W12">
        <v>476.2393735102755</v>
      </c>
      <c r="X12" s="30">
        <v>2.828398028532547</v>
      </c>
      <c r="Y12">
        <v>446.6216243370656</v>
      </c>
      <c r="Z12" s="30">
        <v>1.1733567780412386</v>
      </c>
      <c r="AA12">
        <v>9.500833333333334</v>
      </c>
      <c r="AB12">
        <v>0.25357431880615966</v>
      </c>
      <c r="AC12">
        <v>-1.9906506386007654</v>
      </c>
      <c r="AE12">
        <v>404.8825380572427</v>
      </c>
      <c r="AF12">
        <v>3.0186075588758854</v>
      </c>
      <c r="AG12">
        <v>55.21394709501987</v>
      </c>
      <c r="AH12">
        <v>2.7208924148635907</v>
      </c>
      <c r="AI12">
        <v>472.8317343094601</v>
      </c>
      <c r="AK12">
        <v>436.0728809622185</v>
      </c>
      <c r="AL12">
        <v>3.3820341233206364</v>
      </c>
      <c r="AM12">
        <v>465.99052388436456</v>
      </c>
      <c r="AN12">
        <v>3.7261916985725634</v>
      </c>
      <c r="AO12">
        <v>5.74999999925</v>
      </c>
      <c r="AP12">
        <v>3.0291075843864093</v>
      </c>
      <c r="AQ12">
        <v>-2.396015291404345</v>
      </c>
      <c r="AS12">
        <v>664.390228163103</v>
      </c>
      <c r="AT12">
        <v>3.6157147670370477</v>
      </c>
      <c r="AU12">
        <v>19.92032536825584</v>
      </c>
      <c r="AV12" s="1">
        <v>12.109375</v>
      </c>
      <c r="AW12">
        <v>455.8078578454241</v>
      </c>
      <c r="AX12">
        <v>463.86049620743285</v>
      </c>
      <c r="AY12">
        <v>445.2015881816054</v>
      </c>
      <c r="AZ12">
        <v>2.3808905294867486</v>
      </c>
      <c r="BA12">
        <v>13.05</v>
      </c>
      <c r="BB12" s="31">
        <v>2.600625</v>
      </c>
      <c r="BC12" s="26">
        <v>-8.506988</v>
      </c>
      <c r="BD12" s="31"/>
      <c r="BE12">
        <v>549.2107496531554</v>
      </c>
      <c r="BF12" s="31">
        <v>2.466426975436434</v>
      </c>
      <c r="BG12">
        <v>54.66652582922282</v>
      </c>
      <c r="BH12" s="31">
        <v>4.080017269934921</v>
      </c>
      <c r="BI12">
        <v>485.51503912558604</v>
      </c>
      <c r="BJ12">
        <v>500.1527275065528</v>
      </c>
      <c r="BK12">
        <v>426.19051082051425</v>
      </c>
      <c r="BL12" s="31">
        <v>3.998536195733891</v>
      </c>
      <c r="BM12" s="28">
        <v>8.1</v>
      </c>
      <c r="BN12" s="31">
        <v>4.419982730065079</v>
      </c>
      <c r="BO12">
        <v>-2.684188</v>
      </c>
      <c r="BQ12">
        <v>401.6834530907338</v>
      </c>
      <c r="BR12">
        <v>3.331555026734179</v>
      </c>
      <c r="BS12">
        <v>8.889722287346007</v>
      </c>
      <c r="BT12" s="1">
        <v>22.642992858546805</v>
      </c>
      <c r="BU12">
        <v>440.0603020246817</v>
      </c>
      <c r="CA12" s="27">
        <v>414.7941306621406</v>
      </c>
      <c r="CB12" s="27">
        <v>3.782512908774436</v>
      </c>
      <c r="CC12" s="29">
        <v>15.5</v>
      </c>
      <c r="CD12" s="26">
        <v>-11.542992858546805</v>
      </c>
      <c r="CE12">
        <v>-7.459391</v>
      </c>
      <c r="CG12">
        <v>400.539307781784</v>
      </c>
      <c r="CH12">
        <v>571.3269291240134</v>
      </c>
      <c r="CI12">
        <v>1.8164220165955385</v>
      </c>
      <c r="CJ12">
        <v>20.98804685016023</v>
      </c>
      <c r="CK12" s="1">
        <v>19.784207945070698</v>
      </c>
      <c r="CL12">
        <v>454.8599834499697</v>
      </c>
      <c r="CM12" s="31">
        <v>457.34730992448374</v>
      </c>
      <c r="CN12">
        <v>416.34287499179516</v>
      </c>
      <c r="CO12">
        <v>10.492355209629977</v>
      </c>
      <c r="CP12">
        <v>12.03</v>
      </c>
      <c r="CQ12" s="1">
        <v>-6.554207945070697</v>
      </c>
      <c r="CR12">
        <v>-2.58454</v>
      </c>
      <c r="CS12" s="1"/>
      <c r="CT12" s="30">
        <v>8.41</v>
      </c>
      <c r="CU12" s="30">
        <v>7.632059351087666</v>
      </c>
      <c r="CV12" s="30">
        <v>0.7779406489123333</v>
      </c>
      <c r="DC12" s="1"/>
      <c r="DD12" s="1"/>
      <c r="DE12" s="1"/>
      <c r="DF12" s="1"/>
      <c r="DG12" s="1">
        <v>536.63561</v>
      </c>
      <c r="DH12" s="1">
        <v>0.9149</v>
      </c>
      <c r="DI12" s="1">
        <v>1.1179430468752498</v>
      </c>
      <c r="DJ12" s="31">
        <v>-0.9392074840812698</v>
      </c>
      <c r="DK12">
        <v>2.7911111111111113</v>
      </c>
      <c r="DL12">
        <v>8</v>
      </c>
    </row>
    <row r="13" spans="1:116" ht="12.75">
      <c r="A13">
        <v>1979</v>
      </c>
      <c r="B13">
        <v>689.5431954000001</v>
      </c>
      <c r="C13">
        <v>7.01841795</v>
      </c>
      <c r="E13">
        <v>486.5017841630345</v>
      </c>
      <c r="F13">
        <v>5.311097394240846</v>
      </c>
      <c r="G13">
        <v>52.97226687945379</v>
      </c>
      <c r="H13">
        <v>3.7070938215329363</v>
      </c>
      <c r="I13">
        <v>466.0604892876192</v>
      </c>
      <c r="J13" s="26">
        <v>508.71641430853794</v>
      </c>
      <c r="K13">
        <v>421.6607622370352</v>
      </c>
      <c r="L13">
        <v>3.6581265171037103</v>
      </c>
      <c r="M13">
        <v>8</v>
      </c>
      <c r="N13">
        <v>4.492906178467063</v>
      </c>
      <c r="O13">
        <v>-2.684969</v>
      </c>
      <c r="Q13">
        <v>417.56419664374994</v>
      </c>
      <c r="R13">
        <v>3.099428166550979</v>
      </c>
      <c r="S13">
        <v>369.69283827931537</v>
      </c>
      <c r="T13">
        <v>10.63213712935649</v>
      </c>
      <c r="U13">
        <v>477.8473691630353</v>
      </c>
      <c r="V13">
        <v>471.73401888047664</v>
      </c>
      <c r="W13">
        <v>478.05223023371235</v>
      </c>
      <c r="X13" s="30">
        <v>1.8128567234368234</v>
      </c>
      <c r="Y13">
        <v>449.3278049098664</v>
      </c>
      <c r="Z13" s="30">
        <v>2.706180572800804</v>
      </c>
      <c r="AA13">
        <v>9.804999999916681</v>
      </c>
      <c r="AB13">
        <v>-0.8271371294398069</v>
      </c>
      <c r="AC13">
        <v>-0.7899103247665042</v>
      </c>
      <c r="AE13">
        <v>409.0590181773324</v>
      </c>
      <c r="AF13">
        <v>4.176480120089707</v>
      </c>
      <c r="AG13">
        <v>57.44686580973184</v>
      </c>
      <c r="AH13">
        <v>4.038421938015735</v>
      </c>
      <c r="AI13">
        <v>487.19251769425716</v>
      </c>
      <c r="AK13">
        <v>440.53375661913697</v>
      </c>
      <c r="AL13">
        <v>4.460875656918461</v>
      </c>
      <c r="AM13">
        <v>472.4208742012705</v>
      </c>
      <c r="AN13">
        <v>6.430350316905958</v>
      </c>
      <c r="AO13">
        <v>7.42499999925</v>
      </c>
      <c r="AP13">
        <v>3.386578061234265</v>
      </c>
      <c r="AQ13">
        <v>-2.5306301265966757</v>
      </c>
      <c r="AS13">
        <v>670.205235682925</v>
      </c>
      <c r="AT13">
        <v>5.815007519822075</v>
      </c>
      <c r="AU13">
        <v>22.835494934342055</v>
      </c>
      <c r="AV13" s="1">
        <v>14.634146341463406</v>
      </c>
      <c r="AW13">
        <v>459.0056548178043</v>
      </c>
      <c r="AX13">
        <v>466.02263917361694</v>
      </c>
      <c r="AY13">
        <v>451.83239409522116</v>
      </c>
      <c r="AZ13">
        <v>6.630805913615745</v>
      </c>
      <c r="BA13">
        <v>13.02</v>
      </c>
      <c r="BB13" s="31">
        <v>-1.5841463414634056</v>
      </c>
      <c r="BC13" s="26">
        <v>-8.263413</v>
      </c>
      <c r="BD13" s="31"/>
      <c r="BE13">
        <v>551.5848428708111</v>
      </c>
      <c r="BF13" s="31">
        <v>2.3740932176557408</v>
      </c>
      <c r="BG13">
        <v>56.96823450110873</v>
      </c>
      <c r="BH13" s="31">
        <v>4.210453539843395</v>
      </c>
      <c r="BI13">
        <v>485.3591544486569</v>
      </c>
      <c r="BJ13">
        <v>496.94660170581847</v>
      </c>
      <c r="BK13">
        <v>416.74188659501965</v>
      </c>
      <c r="BL13" s="31">
        <v>-9.448624225494598</v>
      </c>
      <c r="BM13" s="28">
        <v>9.2</v>
      </c>
      <c r="BN13" s="31">
        <v>3.8895464601566045</v>
      </c>
      <c r="BO13">
        <v>-3.09424</v>
      </c>
      <c r="BQ13">
        <v>407.65313916804786</v>
      </c>
      <c r="BR13">
        <v>5.969686077314066</v>
      </c>
      <c r="BS13">
        <v>10.9821479723744</v>
      </c>
      <c r="BT13" s="1">
        <v>23.53758213579784</v>
      </c>
      <c r="BU13">
        <v>430.54155323020416</v>
      </c>
      <c r="CA13" s="27">
        <v>418.57664357091505</v>
      </c>
      <c r="CB13" s="27">
        <v>3.782512908774436</v>
      </c>
      <c r="CC13" s="29">
        <v>16.1</v>
      </c>
      <c r="CD13" s="26">
        <v>-8.037582135797841</v>
      </c>
      <c r="CE13">
        <v>-6.419715</v>
      </c>
      <c r="CG13">
        <v>400.58119479218755</v>
      </c>
      <c r="CH13">
        <v>571.52713193308</v>
      </c>
      <c r="CI13">
        <v>0.20020280906658172</v>
      </c>
      <c r="CJ13">
        <v>24.276666867174814</v>
      </c>
      <c r="CK13" s="1">
        <v>15.669014084507227</v>
      </c>
      <c r="CL13">
        <v>471.5816706075155</v>
      </c>
      <c r="CM13" s="31">
        <v>473.36513476366315</v>
      </c>
      <c r="CN13">
        <v>407.04309889260657</v>
      </c>
      <c r="CO13">
        <v>-9.299776099188591</v>
      </c>
      <c r="CP13">
        <v>13.31</v>
      </c>
      <c r="CQ13" s="1">
        <v>-3.6390140845072274</v>
      </c>
      <c r="CR13">
        <v>-2.47665</v>
      </c>
      <c r="CS13" s="1"/>
      <c r="CT13" s="30">
        <v>9.4425</v>
      </c>
      <c r="CU13" s="30">
        <v>11.23817350050701</v>
      </c>
      <c r="CV13" s="30">
        <v>-1.7956735005070095</v>
      </c>
      <c r="DC13" s="1"/>
      <c r="DD13" s="1"/>
      <c r="DE13" s="1"/>
      <c r="DF13" s="1"/>
      <c r="DG13" s="1">
        <v>701.841795</v>
      </c>
      <c r="DH13" s="1">
        <v>2.6742</v>
      </c>
      <c r="DI13" s="1">
        <v>2.8086987738960003</v>
      </c>
      <c r="DJ13" s="31">
        <v>-0.9999987317275395</v>
      </c>
      <c r="DK13">
        <v>3.14</v>
      </c>
      <c r="DL13">
        <v>9</v>
      </c>
    </row>
    <row r="14" spans="1:116" ht="12.75">
      <c r="A14">
        <v>1980</v>
      </c>
      <c r="B14">
        <v>690.260360275</v>
      </c>
      <c r="C14">
        <v>9.683477275</v>
      </c>
      <c r="E14">
        <v>488.78942214846467</v>
      </c>
      <c r="F14">
        <v>2.2876379854301945</v>
      </c>
      <c r="G14">
        <v>56.32296925637351</v>
      </c>
      <c r="H14">
        <v>6.32538982057298</v>
      </c>
      <c r="I14">
        <v>465.9658371272161</v>
      </c>
      <c r="J14" s="26">
        <v>504.9471317881454</v>
      </c>
      <c r="K14">
        <v>424.20973955783256</v>
      </c>
      <c r="L14">
        <v>2.5489773207973485</v>
      </c>
      <c r="M14">
        <v>9.3</v>
      </c>
      <c r="N14">
        <v>1.6746101794270203</v>
      </c>
      <c r="O14">
        <v>-1.998959</v>
      </c>
      <c r="Q14">
        <v>419.1162605976468</v>
      </c>
      <c r="R14">
        <v>1.552063953896834</v>
      </c>
      <c r="S14">
        <v>382.39055711208215</v>
      </c>
      <c r="T14">
        <v>13.537063854698028</v>
      </c>
      <c r="U14">
        <v>477.95093321934655</v>
      </c>
      <c r="V14">
        <v>475.2696040212869</v>
      </c>
      <c r="W14">
        <v>479.19629335056936</v>
      </c>
      <c r="X14" s="30">
        <v>1.1440631168570121</v>
      </c>
      <c r="Y14">
        <v>455.06378790732305</v>
      </c>
      <c r="Z14" s="30">
        <v>5.735982997456631</v>
      </c>
      <c r="AA14">
        <v>13.03</v>
      </c>
      <c r="AB14">
        <v>-0.5070638546980537</v>
      </c>
      <c r="AC14">
        <v>-0.04535714673441643</v>
      </c>
      <c r="AE14">
        <v>410.0325893962267</v>
      </c>
      <c r="AF14">
        <v>0.9735712188942784</v>
      </c>
      <c r="AG14">
        <v>60.57294860316741</v>
      </c>
      <c r="AH14">
        <v>5.445254453792741</v>
      </c>
      <c r="AI14">
        <v>481.5442787925256</v>
      </c>
      <c r="AK14">
        <v>445.46060493805396</v>
      </c>
      <c r="AL14">
        <v>4.926848318916996</v>
      </c>
      <c r="AM14">
        <v>473.9602302288429</v>
      </c>
      <c r="AN14">
        <v>1.539356027572353</v>
      </c>
      <c r="AO14">
        <v>8.499999999249999</v>
      </c>
      <c r="AP14">
        <v>3.0547455454572576</v>
      </c>
      <c r="AQ14">
        <v>-2.8465867133630316</v>
      </c>
      <c r="AS14">
        <v>668.7813257422878</v>
      </c>
      <c r="AT14">
        <v>-1.4239099406372588</v>
      </c>
      <c r="AU14">
        <v>27.69411087781909</v>
      </c>
      <c r="AV14" s="1">
        <v>21.27659574468086</v>
      </c>
      <c r="AW14">
        <v>464.82296754485384</v>
      </c>
      <c r="AX14">
        <v>465.1767471364874</v>
      </c>
      <c r="AY14">
        <v>454.0369126474111</v>
      </c>
      <c r="AZ14">
        <v>2.2045185521899384</v>
      </c>
      <c r="BA14">
        <v>15.25</v>
      </c>
      <c r="BB14" s="31">
        <v>-8.256595744680862</v>
      </c>
      <c r="BC14" s="26">
        <v>-6.960132</v>
      </c>
      <c r="BD14" s="31"/>
      <c r="BE14">
        <v>552.0346202235107</v>
      </c>
      <c r="BF14" s="31">
        <v>0.4497773526995843</v>
      </c>
      <c r="BG14">
        <v>60.80408788774293</v>
      </c>
      <c r="BH14" s="31">
        <v>6.733319753062639</v>
      </c>
      <c r="BI14">
        <v>480.7294370078226</v>
      </c>
      <c r="BJ14">
        <v>488.98226738795086</v>
      </c>
      <c r="BK14">
        <v>401.8410269829191</v>
      </c>
      <c r="BL14" s="31">
        <v>-14.900859612100533</v>
      </c>
      <c r="BM14" s="28">
        <v>10.7</v>
      </c>
      <c r="BN14" s="31">
        <v>2.4666802469373605</v>
      </c>
      <c r="BO14">
        <v>-4.628242</v>
      </c>
      <c r="BQ14">
        <v>414.16127755873464</v>
      </c>
      <c r="BR14">
        <v>6.508138390686781</v>
      </c>
      <c r="BS14">
        <v>12.815276239330737</v>
      </c>
      <c r="BT14" s="1">
        <v>16.69189189189193</v>
      </c>
      <c r="BU14">
        <v>433.990170837321</v>
      </c>
      <c r="CA14" s="27">
        <v>422.3591564796895</v>
      </c>
      <c r="CB14" s="27">
        <v>3.782512908774436</v>
      </c>
      <c r="CC14" s="29">
        <v>16.3</v>
      </c>
      <c r="CD14" s="26">
        <v>-0.5918918918919296</v>
      </c>
      <c r="CE14">
        <v>-7.582483</v>
      </c>
      <c r="CG14">
        <v>401.8734770470684</v>
      </c>
      <c r="CH14">
        <v>572.2698493980114</v>
      </c>
      <c r="CI14">
        <v>0.7427174649313883</v>
      </c>
      <c r="CJ14">
        <v>28.05166235574152</v>
      </c>
      <c r="CK14" s="1">
        <v>15.549892039219703</v>
      </c>
      <c r="CL14">
        <v>465.6813419139929</v>
      </c>
      <c r="CM14" s="31">
        <v>466.3910681010692</v>
      </c>
      <c r="CN14">
        <v>397.4301605768672</v>
      </c>
      <c r="CO14">
        <v>-9.61293831573937</v>
      </c>
      <c r="CP14">
        <v>15.96</v>
      </c>
      <c r="CQ14" s="1">
        <v>-2.2398920392197024</v>
      </c>
      <c r="CR14">
        <v>-2.982402</v>
      </c>
      <c r="CS14" s="1"/>
      <c r="CT14" s="30">
        <v>11.46</v>
      </c>
      <c r="CU14" s="30">
        <v>13.535810361242607</v>
      </c>
      <c r="CV14" s="30">
        <v>-2.075810361242607</v>
      </c>
      <c r="DC14" s="1"/>
      <c r="DD14" s="1"/>
      <c r="DE14" s="1"/>
      <c r="DF14" s="1"/>
      <c r="DG14" s="1">
        <v>968.3477274999999</v>
      </c>
      <c r="DH14" s="1">
        <v>1.5585</v>
      </c>
      <c r="DI14" s="1">
        <v>1.35676313332818</v>
      </c>
      <c r="DJ14" s="31">
        <v>-0.9402963931390685</v>
      </c>
      <c r="DK14">
        <v>3.488888888888889</v>
      </c>
      <c r="DL14">
        <v>10</v>
      </c>
    </row>
    <row r="15" spans="1:116" ht="12.75">
      <c r="A15">
        <v>1981</v>
      </c>
      <c r="B15">
        <v>691.189521975</v>
      </c>
      <c r="C15">
        <v>10.006123825</v>
      </c>
      <c r="E15">
        <v>488.6899028118371</v>
      </c>
      <c r="F15">
        <v>-0.09951933662756574</v>
      </c>
      <c r="G15">
        <v>60.15679616213631</v>
      </c>
      <c r="H15">
        <v>6.806862202721953</v>
      </c>
      <c r="I15">
        <v>462.69316777696037</v>
      </c>
      <c r="J15" s="26">
        <v>496.870157072331</v>
      </c>
      <c r="K15">
        <v>429.1566870320865</v>
      </c>
      <c r="L15">
        <v>4.946947474253932</v>
      </c>
      <c r="M15">
        <v>10.6</v>
      </c>
      <c r="N15">
        <v>2.493137797278048</v>
      </c>
      <c r="O15">
        <v>-2.009746</v>
      </c>
      <c r="Q15">
        <v>420.44005278755014</v>
      </c>
      <c r="R15">
        <v>1.3237921899033722</v>
      </c>
      <c r="S15">
        <v>394.9068714073848</v>
      </c>
      <c r="T15">
        <v>13.313570098134726</v>
      </c>
      <c r="U15">
        <v>473.25217250675047</v>
      </c>
      <c r="V15">
        <v>470.30573981101014</v>
      </c>
      <c r="W15">
        <v>481.80409113775636</v>
      </c>
      <c r="X15" s="30">
        <v>2.607797787186996</v>
      </c>
      <c r="Y15">
        <v>454.84554441397063</v>
      </c>
      <c r="Z15" s="30">
        <v>-0.21824349335241777</v>
      </c>
      <c r="AA15">
        <v>15.786666666666651</v>
      </c>
      <c r="AB15">
        <v>2.4730965685319255</v>
      </c>
      <c r="AC15">
        <v>-2.213042918384294</v>
      </c>
      <c r="AE15">
        <v>410.16882528763966</v>
      </c>
      <c r="AF15">
        <v>0.13623589141297998</v>
      </c>
      <c r="AG15">
        <v>64.41627445015752</v>
      </c>
      <c r="AH15">
        <v>6.337846013534132</v>
      </c>
      <c r="AI15">
        <v>472.4684275110961</v>
      </c>
      <c r="AK15">
        <v>444.88867487166397</v>
      </c>
      <c r="AL15">
        <v>-0.5719300663899958</v>
      </c>
      <c r="AM15">
        <v>474.1970592758089</v>
      </c>
      <c r="AN15">
        <v>0.23682904696602236</v>
      </c>
      <c r="AO15">
        <v>10.38333333275</v>
      </c>
      <c r="AP15">
        <v>4.0454873192158685</v>
      </c>
      <c r="AQ15">
        <v>-3.613283494953891</v>
      </c>
      <c r="AS15">
        <v>669.5590737170538</v>
      </c>
      <c r="AT15">
        <v>0.7777479747660436</v>
      </c>
      <c r="AU15">
        <v>32.62213562048865</v>
      </c>
      <c r="AV15" s="1">
        <v>17.79448621553883</v>
      </c>
      <c r="AW15">
        <v>464.63121293192665</v>
      </c>
      <c r="AX15">
        <v>462.1928969803046</v>
      </c>
      <c r="AY15">
        <v>469.0144761891595</v>
      </c>
      <c r="AZ15">
        <v>14.977563541748395</v>
      </c>
      <c r="BA15">
        <v>19.36</v>
      </c>
      <c r="BB15" s="31">
        <v>-2.5444862155388286</v>
      </c>
      <c r="BC15" s="26">
        <v>-10.88232</v>
      </c>
      <c r="BD15" s="31"/>
      <c r="BE15">
        <v>551.5192837620483</v>
      </c>
      <c r="BF15" s="31">
        <v>-0.5153364614624252</v>
      </c>
      <c r="BG15">
        <v>64.90743124213049</v>
      </c>
      <c r="BH15" s="31">
        <v>6.748466257668695</v>
      </c>
      <c r="BI15">
        <v>471.67115607209985</v>
      </c>
      <c r="BJ15">
        <v>475.3417762448295</v>
      </c>
      <c r="BK15">
        <v>384.77811820295915</v>
      </c>
      <c r="BL15" s="31">
        <v>-17.06290877995997</v>
      </c>
      <c r="BM15" s="28">
        <v>12.2</v>
      </c>
      <c r="BN15" s="31">
        <v>3.9515337423313044</v>
      </c>
      <c r="BO15">
        <v>-5.597345</v>
      </c>
      <c r="BQ15">
        <v>417.6232748475476</v>
      </c>
      <c r="BR15">
        <v>3.4619972888129382</v>
      </c>
      <c r="BS15">
        <v>15.383555427854013</v>
      </c>
      <c r="BT15" s="1">
        <v>20.040763387066885</v>
      </c>
      <c r="BU15">
        <v>440.3054001865957</v>
      </c>
      <c r="CA15" s="27">
        <v>426.1416693884639</v>
      </c>
      <c r="CB15" s="27">
        <v>3.782512908774436</v>
      </c>
      <c r="CC15" s="29">
        <v>16</v>
      </c>
      <c r="CD15" s="26">
        <v>-3.7407633870668846</v>
      </c>
      <c r="CE15">
        <v>-9.154852</v>
      </c>
      <c r="CG15">
        <v>401.7398482628637</v>
      </c>
      <c r="CH15">
        <v>572.3145304621465</v>
      </c>
      <c r="CI15">
        <v>0.04468106413514761</v>
      </c>
      <c r="CJ15">
        <v>32.13515394728924</v>
      </c>
      <c r="CK15" s="1">
        <v>14.557039578483044</v>
      </c>
      <c r="CL15">
        <v>459.51198501345897</v>
      </c>
      <c r="CM15" s="31">
        <v>462.8984364087346</v>
      </c>
      <c r="CN15">
        <v>387.4046870642181</v>
      </c>
      <c r="CO15">
        <v>-10.025473512649114</v>
      </c>
      <c r="CP15">
        <v>15.81</v>
      </c>
      <c r="CQ15" s="1">
        <v>1.4029604215169567</v>
      </c>
      <c r="CR15">
        <v>-4.286233</v>
      </c>
      <c r="CS15" s="1"/>
      <c r="CT15" s="30">
        <v>13.910833333333333</v>
      </c>
      <c r="CU15" s="30">
        <v>10.358775290674693</v>
      </c>
      <c r="CV15" s="30">
        <v>3.55205804265864</v>
      </c>
      <c r="DC15" s="1"/>
      <c r="DD15" s="1"/>
      <c r="DE15" s="1"/>
      <c r="DF15" s="1"/>
      <c r="DG15" s="1">
        <v>1000.6123825</v>
      </c>
      <c r="DH15" s="1">
        <v>0.4914</v>
      </c>
      <c r="DI15" s="1">
        <v>0.18065708325441</v>
      </c>
      <c r="DJ15" s="31">
        <v>-0.7672942263226272</v>
      </c>
      <c r="DK15">
        <v>3.837777777777778</v>
      </c>
      <c r="DL15">
        <v>11</v>
      </c>
    </row>
    <row r="16" spans="1:116" ht="12.75">
      <c r="A16">
        <v>1982</v>
      </c>
      <c r="B16">
        <v>691.6244469</v>
      </c>
      <c r="C16">
        <v>8.935549574999998</v>
      </c>
      <c r="E16">
        <v>490.5797430430842</v>
      </c>
      <c r="F16">
        <v>1.889840231247092</v>
      </c>
      <c r="G16">
        <v>63.42957522792544</v>
      </c>
      <c r="H16">
        <v>5.440414507727853</v>
      </c>
      <c r="I16">
        <v>461.7098756853365</v>
      </c>
      <c r="J16" s="26">
        <v>495.21583643372804</v>
      </c>
      <c r="K16">
        <v>422.07950654312106</v>
      </c>
      <c r="L16">
        <v>-7.077180488965439</v>
      </c>
      <c r="M16">
        <v>9.9</v>
      </c>
      <c r="N16">
        <v>5.1595854922721465</v>
      </c>
      <c r="O16">
        <v>-3.556657</v>
      </c>
      <c r="Q16">
        <v>422.9014765197533</v>
      </c>
      <c r="R16">
        <v>2.4614237322031727</v>
      </c>
      <c r="S16">
        <v>406.22051987766963</v>
      </c>
      <c r="T16">
        <v>12.04954009823575</v>
      </c>
      <c r="U16">
        <v>468.57438614739254</v>
      </c>
      <c r="V16">
        <v>465.9246837417795</v>
      </c>
      <c r="W16">
        <v>485.72186501644944</v>
      </c>
      <c r="X16" s="30">
        <v>3.917773878693083</v>
      </c>
      <c r="Y16">
        <v>448.52490072550324</v>
      </c>
      <c r="Z16" s="30">
        <v>-6.320643688467385</v>
      </c>
      <c r="AA16">
        <v>15.6875</v>
      </c>
      <c r="AB16">
        <v>3.6379599017642232</v>
      </c>
      <c r="AC16">
        <v>-2.8808399788163044</v>
      </c>
      <c r="AE16">
        <v>409.1167074871016</v>
      </c>
      <c r="AF16">
        <v>-1.052117800538042</v>
      </c>
      <c r="AG16">
        <v>67.79271544879005</v>
      </c>
      <c r="AH16">
        <v>5.25003627043964</v>
      </c>
      <c r="AI16">
        <v>474.26790648869985</v>
      </c>
      <c r="AK16">
        <v>442.7323818787091</v>
      </c>
      <c r="AL16">
        <v>-2.1562929929548886</v>
      </c>
      <c r="AM16">
        <v>470.31668769380934</v>
      </c>
      <c r="AN16">
        <v>-3.8803715819995546</v>
      </c>
      <c r="AO16">
        <v>8.9499999995</v>
      </c>
      <c r="AP16">
        <v>3.699963729060359</v>
      </c>
      <c r="AQ16">
        <v>-3.239367286095095</v>
      </c>
      <c r="AS16">
        <v>670.2481606054714</v>
      </c>
      <c r="AT16">
        <v>0.6890868884175916</v>
      </c>
      <c r="AU16">
        <v>37.96661315831339</v>
      </c>
      <c r="AV16" s="1">
        <v>16.382978723404285</v>
      </c>
      <c r="AW16">
        <v>466.62652853479017</v>
      </c>
      <c r="AX16">
        <v>461.39316916566645</v>
      </c>
      <c r="AY16">
        <v>465.59097610423237</v>
      </c>
      <c r="AZ16">
        <v>-3.4235000849271273</v>
      </c>
      <c r="BA16">
        <v>20.22</v>
      </c>
      <c r="BB16" s="31">
        <v>2.977021276595714</v>
      </c>
      <c r="BC16" s="26">
        <v>-10.02808</v>
      </c>
      <c r="BD16" s="31"/>
      <c r="BE16">
        <v>550.2278259427641</v>
      </c>
      <c r="BF16" s="31">
        <v>-1.2914578192842328</v>
      </c>
      <c r="BG16">
        <v>68.71234962528986</v>
      </c>
      <c r="BH16" s="31">
        <v>5.862068965517242</v>
      </c>
      <c r="BI16">
        <v>474.49321283632503</v>
      </c>
      <c r="BJ16">
        <v>475.0049447306176</v>
      </c>
      <c r="BK16">
        <v>367.25851242941627</v>
      </c>
      <c r="BL16" s="31">
        <v>-17.519605773542878</v>
      </c>
      <c r="BM16" s="28">
        <v>10.5</v>
      </c>
      <c r="BN16" s="31">
        <v>6.337931034482757</v>
      </c>
      <c r="BO16">
        <v>-6.811871</v>
      </c>
      <c r="BQ16">
        <v>419.76347979158106</v>
      </c>
      <c r="BR16">
        <v>2.140204944033485</v>
      </c>
      <c r="BS16">
        <v>18.88027134225802</v>
      </c>
      <c r="BT16" s="1">
        <v>22.730219491865512</v>
      </c>
      <c r="BU16">
        <v>435.02779363593015</v>
      </c>
      <c r="CA16" s="27">
        <v>429.92418229723836</v>
      </c>
      <c r="CB16" s="27">
        <v>3.782512908774436</v>
      </c>
      <c r="CC16" s="29">
        <v>16.8</v>
      </c>
      <c r="CD16" s="26">
        <v>-6.730219491865512</v>
      </c>
      <c r="CE16">
        <v>-7.535665</v>
      </c>
      <c r="CG16">
        <v>402.978411179414</v>
      </c>
      <c r="CH16">
        <v>573.5454736872632</v>
      </c>
      <c r="CI16">
        <v>1.2309432251166754</v>
      </c>
      <c r="CJ16">
        <v>36.76517345386734</v>
      </c>
      <c r="CK16" s="1">
        <v>14.407958070381888</v>
      </c>
      <c r="CL16">
        <v>457.98523780038016</v>
      </c>
      <c r="CM16" s="31">
        <v>461.96646321385435</v>
      </c>
      <c r="CN16">
        <v>377.1463412306711</v>
      </c>
      <c r="CO16">
        <v>-10.258345833546969</v>
      </c>
      <c r="CP16">
        <v>15.99</v>
      </c>
      <c r="CQ16" s="1">
        <v>1.4020419296181128</v>
      </c>
      <c r="CR16">
        <v>-6.002524</v>
      </c>
      <c r="CS16" s="1"/>
      <c r="CT16" s="30">
        <v>13.000833333333333</v>
      </c>
      <c r="CU16" s="30">
        <v>6.185072440364847</v>
      </c>
      <c r="CV16" s="30">
        <v>6.815760892968486</v>
      </c>
      <c r="DC16" s="1"/>
      <c r="DD16" s="1"/>
      <c r="DE16" s="1"/>
      <c r="DF16" s="1"/>
      <c r="DG16" s="1">
        <v>893.5549574999998</v>
      </c>
      <c r="DH16" s="1">
        <v>-1.1238</v>
      </c>
      <c r="DI16" s="1">
        <v>-1.47710094957585</v>
      </c>
      <c r="DJ16" s="31">
        <v>-0.5018379092223088</v>
      </c>
      <c r="DK16">
        <v>4.186666666666667</v>
      </c>
      <c r="DL16">
        <v>12</v>
      </c>
    </row>
    <row r="17" spans="1:116" ht="12.75">
      <c r="A17">
        <v>1983</v>
      </c>
      <c r="B17">
        <v>693.62966885</v>
      </c>
      <c r="C17">
        <v>6.903291925</v>
      </c>
      <c r="E17">
        <v>493.3455834914402</v>
      </c>
      <c r="F17">
        <v>2.765840448356016</v>
      </c>
      <c r="G17">
        <v>65.54519312393336</v>
      </c>
      <c r="H17">
        <v>3.3353808352109215</v>
      </c>
      <c r="I17">
        <v>459.8145571051127</v>
      </c>
      <c r="J17" s="26">
        <v>494.7482479090987</v>
      </c>
      <c r="K17">
        <v>417.9672081949603</v>
      </c>
      <c r="L17">
        <v>-4.1122983481607776</v>
      </c>
      <c r="M17">
        <v>8.2</v>
      </c>
      <c r="N17">
        <v>6.564619164789079</v>
      </c>
      <c r="O17">
        <v>-4.412663</v>
      </c>
      <c r="Q17">
        <v>424.28364498204274</v>
      </c>
      <c r="R17">
        <v>1.3821684622894281</v>
      </c>
      <c r="S17">
        <v>415.2590072941902</v>
      </c>
      <c r="T17">
        <v>9.454042480095648</v>
      </c>
      <c r="U17">
        <v>464.82746918885135</v>
      </c>
      <c r="V17">
        <v>465.68290551566383</v>
      </c>
      <c r="W17">
        <v>489.3322597060698</v>
      </c>
      <c r="X17" s="30">
        <v>3.610394689620364</v>
      </c>
      <c r="Y17">
        <v>442.7047372815461</v>
      </c>
      <c r="Z17" s="30">
        <v>-5.820163443957142</v>
      </c>
      <c r="AA17">
        <v>13.625</v>
      </c>
      <c r="AB17">
        <v>4.170957519904377</v>
      </c>
      <c r="AC17">
        <v>-2.6881764502393506</v>
      </c>
      <c r="AE17">
        <v>410.8407623250402</v>
      </c>
      <c r="AF17">
        <v>1.7240548379385814</v>
      </c>
      <c r="AG17">
        <v>70.0256279686634</v>
      </c>
      <c r="AH17">
        <v>3.3003703089370893</v>
      </c>
      <c r="AI17">
        <v>474.88958542831654</v>
      </c>
      <c r="AK17">
        <v>441.4987271357679</v>
      </c>
      <c r="AL17">
        <v>-1.2336547429411553</v>
      </c>
      <c r="AM17">
        <v>467.0737749787726</v>
      </c>
      <c r="AN17">
        <v>-3.2429127150367663</v>
      </c>
      <c r="AO17">
        <v>7.891666666249999</v>
      </c>
      <c r="AP17">
        <v>4.59129635731291</v>
      </c>
      <c r="AQ17">
        <v>-2.4972511378597773</v>
      </c>
      <c r="AS17">
        <v>671.1342262283864</v>
      </c>
      <c r="AT17">
        <v>0.8860656229149981</v>
      </c>
      <c r="AU17">
        <v>43.51931709371571</v>
      </c>
      <c r="AV17" s="1">
        <v>14.625228519195609</v>
      </c>
      <c r="AW17">
        <v>473.18028369214574</v>
      </c>
      <c r="AX17">
        <v>466.45705292695385</v>
      </c>
      <c r="AY17">
        <v>455.5141832060996</v>
      </c>
      <c r="AZ17">
        <v>-10.076792898132794</v>
      </c>
      <c r="BA17">
        <v>18.3</v>
      </c>
      <c r="BB17" s="31">
        <v>5.59477148080439</v>
      </c>
      <c r="BC17" s="26">
        <v>-10.10907</v>
      </c>
      <c r="BD17" s="31"/>
      <c r="BE17">
        <v>551.9705196863971</v>
      </c>
      <c r="BF17" s="31">
        <v>1.7426937436330263</v>
      </c>
      <c r="BG17">
        <v>70.65211193827308</v>
      </c>
      <c r="BH17" s="31">
        <v>2.8230184581976348</v>
      </c>
      <c r="BI17">
        <v>471.3127327493184</v>
      </c>
      <c r="BJ17">
        <v>474.1709550126918</v>
      </c>
      <c r="BK17">
        <v>366.31485932039624</v>
      </c>
      <c r="BL17" s="31">
        <v>-0.9436531090200333</v>
      </c>
      <c r="BM17" s="28">
        <v>8.8</v>
      </c>
      <c r="BN17" s="31">
        <v>7.676981541802365</v>
      </c>
      <c r="BO17">
        <v>-6.081362</v>
      </c>
      <c r="BQ17">
        <v>420.7305083153841</v>
      </c>
      <c r="BR17">
        <v>0.9670285238030374</v>
      </c>
      <c r="BS17">
        <v>23.620285133058836</v>
      </c>
      <c r="BT17" s="1">
        <v>25.105644431029273</v>
      </c>
      <c r="BU17">
        <v>425.27717988166194</v>
      </c>
      <c r="CA17" s="27">
        <v>433.7066952060128</v>
      </c>
      <c r="CB17" s="27">
        <v>3.782512908774436</v>
      </c>
      <c r="CC17" s="29">
        <v>20.9</v>
      </c>
      <c r="CD17" s="26">
        <v>-8.305644431029272</v>
      </c>
      <c r="CE17">
        <v>-5.375536</v>
      </c>
      <c r="CG17">
        <v>404.73425738999083</v>
      </c>
      <c r="CH17">
        <v>575.1844069772915</v>
      </c>
      <c r="CI17">
        <v>1.6389332900282625</v>
      </c>
      <c r="CJ17">
        <v>41.24223388988665</v>
      </c>
      <c r="CK17" s="1">
        <v>12.177449513837036</v>
      </c>
      <c r="CL17">
        <v>446.1299815568389</v>
      </c>
      <c r="CM17" s="31">
        <v>447.7564061382945</v>
      </c>
      <c r="CN17">
        <v>383.3521477079769</v>
      </c>
      <c r="CO17">
        <v>6.205806477305771</v>
      </c>
      <c r="CP17">
        <v>16.91</v>
      </c>
      <c r="CQ17" s="1">
        <v>3.812550486162964</v>
      </c>
      <c r="CR17">
        <v>-5.175697</v>
      </c>
      <c r="CS17" s="1"/>
      <c r="CT17" s="30">
        <v>11.105</v>
      </c>
      <c r="CU17" s="30">
        <v>3.2205021227167117</v>
      </c>
      <c r="CV17" s="30">
        <v>7.884497877283287</v>
      </c>
      <c r="DC17" s="1"/>
      <c r="DD17" s="1"/>
      <c r="DE17" s="1"/>
      <c r="DF17" s="1"/>
      <c r="DG17" s="1">
        <v>690.3291925000001</v>
      </c>
      <c r="DH17" s="1">
        <v>-1.3552</v>
      </c>
      <c r="DI17" s="1">
        <v>-1.60503160924526</v>
      </c>
      <c r="DJ17" s="31">
        <v>-0.17591326604093807</v>
      </c>
      <c r="DK17">
        <v>4.535555555555556</v>
      </c>
      <c r="DL17">
        <v>13</v>
      </c>
    </row>
    <row r="18" spans="1:116" ht="12.75">
      <c r="A18">
        <v>1984</v>
      </c>
      <c r="B18">
        <v>695.2530339</v>
      </c>
      <c r="C18">
        <v>5.4916212</v>
      </c>
      <c r="E18">
        <v>493.67662266116884</v>
      </c>
      <c r="F18">
        <v>0.33103916972862635</v>
      </c>
      <c r="G18">
        <v>69.25823889746574</v>
      </c>
      <c r="H18">
        <v>5.6648635797162505</v>
      </c>
      <c r="I18">
        <v>460.51701859880916</v>
      </c>
      <c r="J18" s="26">
        <v>491.6764078486185</v>
      </c>
      <c r="K18">
        <v>424.98547440266003</v>
      </c>
      <c r="L18">
        <v>7.018266207699753</v>
      </c>
      <c r="M18">
        <v>8</v>
      </c>
      <c r="N18">
        <v>2.5351364202837487</v>
      </c>
      <c r="O18">
        <v>-2.845266</v>
      </c>
      <c r="Q18">
        <v>425.51858064383225</v>
      </c>
      <c r="R18">
        <v>1.2349356617895069</v>
      </c>
      <c r="S18">
        <v>422.65262031185404</v>
      </c>
      <c r="T18">
        <v>7.692146399977107</v>
      </c>
      <c r="U18">
        <v>463.18163095657104</v>
      </c>
      <c r="V18">
        <v>466.13128768439014</v>
      </c>
      <c r="W18">
        <v>493.3196172671494</v>
      </c>
      <c r="X18" s="30">
        <v>3.987357561079591</v>
      </c>
      <c r="Y18">
        <v>437.1675058295802</v>
      </c>
      <c r="Z18" s="30">
        <v>-5.5372314519659085</v>
      </c>
      <c r="AA18">
        <v>12.539166666666675</v>
      </c>
      <c r="AB18">
        <v>4.847020266689569</v>
      </c>
      <c r="AC18">
        <v>-2.770227113273638</v>
      </c>
      <c r="AE18">
        <v>413.6257380102844</v>
      </c>
      <c r="AF18">
        <v>2.7849756852442056</v>
      </c>
      <c r="AG18">
        <v>71.71046763484053</v>
      </c>
      <c r="AH18">
        <v>2.4099694018882847</v>
      </c>
      <c r="AI18">
        <v>470.3846407514365</v>
      </c>
      <c r="AK18">
        <v>441.572633984761</v>
      </c>
      <c r="AL18">
        <v>0.07390684899309008</v>
      </c>
      <c r="AM18">
        <v>462.2185765323274</v>
      </c>
      <c r="AN18">
        <v>-4.855198446445172</v>
      </c>
      <c r="AO18">
        <v>7.7749999995</v>
      </c>
      <c r="AP18">
        <v>5.365030597611716</v>
      </c>
      <c r="AQ18">
        <v>-1.8987576138136608</v>
      </c>
      <c r="AS18">
        <v>674.3091226823602</v>
      </c>
      <c r="AT18">
        <v>3.1748964539738154</v>
      </c>
      <c r="AU18">
        <v>48.239115438807694</v>
      </c>
      <c r="AV18" s="1">
        <v>10.845295055821392</v>
      </c>
      <c r="AW18">
        <v>472.56163390639585</v>
      </c>
      <c r="AX18">
        <v>467.18938180309993</v>
      </c>
      <c r="AY18">
        <v>444.0338259074638</v>
      </c>
      <c r="AZ18">
        <v>-11.480357298635795</v>
      </c>
      <c r="BA18">
        <v>15.6</v>
      </c>
      <c r="BB18" s="31">
        <v>7.454704944178609</v>
      </c>
      <c r="BC18" s="26">
        <v>-11.48108</v>
      </c>
      <c r="BD18" s="31"/>
      <c r="BE18">
        <v>555.0423281333709</v>
      </c>
      <c r="BF18" s="31">
        <v>3.0718084469738187</v>
      </c>
      <c r="BG18">
        <v>72.96490546529151</v>
      </c>
      <c r="BH18" s="31">
        <v>3.2734952481520363</v>
      </c>
      <c r="BI18">
        <v>463.5699391022914</v>
      </c>
      <c r="BJ18">
        <v>468.2223815430383</v>
      </c>
      <c r="BK18">
        <v>362.3810712765897</v>
      </c>
      <c r="BL18" s="31">
        <v>-3.933788043806544</v>
      </c>
      <c r="BM18" s="28">
        <v>8.6</v>
      </c>
      <c r="BN18" s="31">
        <v>5.526504751847964</v>
      </c>
      <c r="BO18">
        <v>-5.862492</v>
      </c>
      <c r="BQ18">
        <v>419.68316214688883</v>
      </c>
      <c r="BR18">
        <v>-1.0473461684952667</v>
      </c>
      <c r="BS18">
        <v>30.41899053719094</v>
      </c>
      <c r="BT18" s="1">
        <v>28.78333333333334</v>
      </c>
      <c r="BU18">
        <v>423.41065045972596</v>
      </c>
      <c r="CA18" s="27">
        <v>437.48920811478723</v>
      </c>
      <c r="CB18" s="27">
        <v>3.782512908774436</v>
      </c>
      <c r="CC18" s="29">
        <v>22.5</v>
      </c>
      <c r="CD18" s="26">
        <v>-7.88333333333334</v>
      </c>
      <c r="CE18">
        <v>-5.810755</v>
      </c>
      <c r="CG18">
        <v>406.5018742352689</v>
      </c>
      <c r="CH18">
        <v>576.8682530244906</v>
      </c>
      <c r="CI18">
        <v>1.6838460471991539</v>
      </c>
      <c r="CJ18">
        <v>45.89201777075048</v>
      </c>
      <c r="CK18" s="1">
        <v>11.274325957411445</v>
      </c>
      <c r="CL18">
        <v>446.1299815568389</v>
      </c>
      <c r="CM18" s="31">
        <v>450.87694117017367</v>
      </c>
      <c r="CN18">
        <v>379.9989989863492</v>
      </c>
      <c r="CO18">
        <v>-3.35314872162769</v>
      </c>
      <c r="CP18">
        <v>16.52</v>
      </c>
      <c r="CQ18" s="1">
        <v>5.635674042588555</v>
      </c>
      <c r="CR18">
        <v>-5.821938</v>
      </c>
      <c r="CS18" s="1"/>
      <c r="CT18" s="30">
        <v>12.438333333333333</v>
      </c>
      <c r="CU18" s="30">
        <v>4.263308101387835</v>
      </c>
      <c r="CV18" s="30">
        <v>8.175025231945497</v>
      </c>
      <c r="DC18" s="1"/>
      <c r="DD18" s="1"/>
      <c r="DE18" s="1"/>
      <c r="DF18" s="1"/>
      <c r="DG18" s="1">
        <v>549.16212</v>
      </c>
      <c r="DH18" s="1">
        <v>-1.9285</v>
      </c>
      <c r="DI18" s="1">
        <v>-2.1935725303412</v>
      </c>
      <c r="DJ18" s="31">
        <v>0.17120782431484233</v>
      </c>
      <c r="DK18">
        <v>4.884444444444445</v>
      </c>
      <c r="DL18">
        <v>14</v>
      </c>
    </row>
    <row r="19" spans="1:116" ht="12.75">
      <c r="A19">
        <v>1985</v>
      </c>
      <c r="B19">
        <v>697.8030138</v>
      </c>
      <c r="C19">
        <v>4.553235975</v>
      </c>
      <c r="E19">
        <v>495.8951947323483</v>
      </c>
      <c r="F19">
        <v>2.2185720711794374</v>
      </c>
      <c r="G19">
        <v>71.46736476697801</v>
      </c>
      <c r="H19">
        <v>3.189693969525842</v>
      </c>
      <c r="I19">
        <v>460.4169685654508</v>
      </c>
      <c r="J19" s="26">
        <v>489.6645056678569</v>
      </c>
      <c r="K19">
        <v>428.1902165692273</v>
      </c>
      <c r="L19">
        <v>3.2047421665672573</v>
      </c>
      <c r="M19">
        <v>7.77</v>
      </c>
      <c r="N19">
        <v>4.810306030474158</v>
      </c>
      <c r="O19">
        <v>-2.980605</v>
      </c>
      <c r="Q19">
        <v>427.0783661597549</v>
      </c>
      <c r="R19">
        <v>1.5597855159226697</v>
      </c>
      <c r="S19">
        <v>428.3200436611347</v>
      </c>
      <c r="T19">
        <v>5.842612835222861</v>
      </c>
      <c r="U19">
        <v>465.64278336487644</v>
      </c>
      <c r="V19">
        <v>468.0633895806848</v>
      </c>
      <c r="W19">
        <v>497.14946725701</v>
      </c>
      <c r="X19" s="30">
        <v>3.829849989860577</v>
      </c>
      <c r="Y19">
        <v>437.4753137140527</v>
      </c>
      <c r="Z19" s="30">
        <v>0.3078078844724814</v>
      </c>
      <c r="AA19">
        <v>10.94416666666665</v>
      </c>
      <c r="AB19">
        <v>5.101553831443789</v>
      </c>
      <c r="AC19">
        <v>-2.89051358449212</v>
      </c>
      <c r="AE19">
        <v>415.8810054823453</v>
      </c>
      <c r="AF19">
        <v>2.2552674720608934</v>
      </c>
      <c r="AG19">
        <v>73.18554851897376</v>
      </c>
      <c r="AH19">
        <v>2.0587119369128883</v>
      </c>
      <c r="AI19">
        <v>467.6696557663607</v>
      </c>
      <c r="AK19">
        <v>439.96817995302814</v>
      </c>
      <c r="AL19">
        <v>-1.604454031732871</v>
      </c>
      <c r="AM19">
        <v>460.17941755644455</v>
      </c>
      <c r="AN19">
        <v>-2.039158975882856</v>
      </c>
      <c r="AO19">
        <v>6.8666666662499996</v>
      </c>
      <c r="AP19">
        <v>4.807954729337111</v>
      </c>
      <c r="AQ19">
        <v>-1.1287690722248547</v>
      </c>
      <c r="AS19">
        <v>677.0688042623282</v>
      </c>
      <c r="AT19">
        <v>2.759681579967946</v>
      </c>
      <c r="AU19">
        <v>52.68127858712955</v>
      </c>
      <c r="AV19" s="1">
        <v>9.208633093525176</v>
      </c>
      <c r="AW19">
        <v>471.9391330078114</v>
      </c>
      <c r="AX19">
        <v>464.6504049481068</v>
      </c>
      <c r="AY19">
        <v>433.22267677321616</v>
      </c>
      <c r="AZ19">
        <v>-10.811149134247614</v>
      </c>
      <c r="BA19">
        <v>13.71</v>
      </c>
      <c r="BB19" s="31">
        <v>6.391366906474824</v>
      </c>
      <c r="BC19" s="26">
        <v>-12.37704</v>
      </c>
      <c r="BD19" s="31"/>
      <c r="BE19">
        <v>557.6636872289224</v>
      </c>
      <c r="BF19" s="31">
        <v>2.6213590955514974</v>
      </c>
      <c r="BG19">
        <v>74.58759124634477</v>
      </c>
      <c r="BH19" s="31">
        <v>2.223926380368102</v>
      </c>
      <c r="BI19">
        <v>460.816569496789</v>
      </c>
      <c r="BJ19">
        <v>465.7762636107262</v>
      </c>
      <c r="BK19">
        <v>360.3167021410322</v>
      </c>
      <c r="BL19" s="31">
        <v>-2.064369135557513</v>
      </c>
      <c r="BM19" s="28">
        <v>7.3</v>
      </c>
      <c r="BN19" s="31">
        <v>6.376073619631898</v>
      </c>
      <c r="BO19">
        <v>-4.136545</v>
      </c>
      <c r="BQ19">
        <v>421.3063285386819</v>
      </c>
      <c r="BR19">
        <v>1.6231663917930632</v>
      </c>
      <c r="BS19">
        <v>36.39492267585483</v>
      </c>
      <c r="BT19" s="1">
        <v>19.645399249385285</v>
      </c>
      <c r="BU19">
        <v>425.5612709818223</v>
      </c>
      <c r="CA19" s="27">
        <v>441.27172102356167</v>
      </c>
      <c r="CB19" s="27">
        <v>3.782512908774436</v>
      </c>
      <c r="CC19" s="29">
        <v>21</v>
      </c>
      <c r="CD19" s="26">
        <v>2.854600750614715</v>
      </c>
      <c r="CE19">
        <v>-8.917717</v>
      </c>
      <c r="CG19">
        <v>408.7966997930825</v>
      </c>
      <c r="CH19">
        <v>579.2026612977014</v>
      </c>
      <c r="CI19">
        <v>2.3344082732107836</v>
      </c>
      <c r="CJ19">
        <v>49.9385585755901</v>
      </c>
      <c r="CK19" s="1">
        <v>8.817526448834222</v>
      </c>
      <c r="CL19">
        <v>445.66701776696476</v>
      </c>
      <c r="CM19" s="31">
        <v>450.15858697315207</v>
      </c>
      <c r="CN19">
        <v>381.1264310107169</v>
      </c>
      <c r="CO19">
        <v>1.1274320243676925</v>
      </c>
      <c r="CP19">
        <v>13.37</v>
      </c>
      <c r="CQ19" s="1">
        <v>7.702473551165777</v>
      </c>
      <c r="CR19">
        <v>-7.320676</v>
      </c>
      <c r="CS19" s="1"/>
      <c r="CT19" s="30">
        <v>10.623333333333333</v>
      </c>
      <c r="CU19" s="30">
        <v>3.554987110192859</v>
      </c>
      <c r="CV19" s="30">
        <v>7.068346223140475</v>
      </c>
      <c r="DC19" s="1"/>
      <c r="DD19" s="1"/>
      <c r="DE19" s="1"/>
      <c r="DF19" s="1"/>
      <c r="DG19" s="1">
        <v>455.3235975</v>
      </c>
      <c r="DH19" s="1">
        <v>-1.6825</v>
      </c>
      <c r="DI19" s="1">
        <v>-1.9564850313592799</v>
      </c>
      <c r="DJ19" s="31">
        <v>0.49769944376368924</v>
      </c>
      <c r="DK19">
        <v>5.233333333333333</v>
      </c>
      <c r="DL19">
        <v>15</v>
      </c>
    </row>
    <row r="20" spans="1:116" ht="12.75">
      <c r="A20">
        <v>1986</v>
      </c>
      <c r="B20">
        <v>700.3576234999999</v>
      </c>
      <c r="C20">
        <v>1.7950526500000001</v>
      </c>
      <c r="E20">
        <v>498.20874333795746</v>
      </c>
      <c r="F20">
        <v>2.313548605609185</v>
      </c>
      <c r="G20">
        <v>72.68296842007807</v>
      </c>
      <c r="H20">
        <v>1.700921332504124</v>
      </c>
      <c r="I20">
        <v>467.65601820747645</v>
      </c>
      <c r="J20" s="26">
        <v>494.71983881799855</v>
      </c>
      <c r="K20">
        <v>424.6953919631485</v>
      </c>
      <c r="L20">
        <v>-3.4948246060787937</v>
      </c>
      <c r="M20">
        <v>7.44</v>
      </c>
      <c r="N20">
        <v>6.069078667495876</v>
      </c>
      <c r="O20">
        <v>-4.042577</v>
      </c>
      <c r="Q20">
        <v>429.2464518466013</v>
      </c>
      <c r="R20">
        <v>2.168085686846382</v>
      </c>
      <c r="S20">
        <v>430.8268846814034</v>
      </c>
      <c r="T20">
        <v>2.5455385108678117</v>
      </c>
      <c r="U20">
        <v>469.1624424286271</v>
      </c>
      <c r="V20">
        <v>471.29873563806666</v>
      </c>
      <c r="W20">
        <v>501.9233269171369</v>
      </c>
      <c r="X20" s="30">
        <v>4.773859660126902</v>
      </c>
      <c r="Y20">
        <v>442.392057167403</v>
      </c>
      <c r="Z20" s="30">
        <v>4.916743453350307</v>
      </c>
      <c r="AA20">
        <v>8.441666666666665</v>
      </c>
      <c r="AB20">
        <v>5.896128155798853</v>
      </c>
      <c r="AC20">
        <v>-3.0649445817672047</v>
      </c>
      <c r="AE20">
        <v>418.1761181081781</v>
      </c>
      <c r="AF20">
        <v>2.2951126258328145</v>
      </c>
      <c r="AG20">
        <v>73.09081859656278</v>
      </c>
      <c r="AH20">
        <v>-0.12761576917457995</v>
      </c>
      <c r="AI20">
        <v>473.34227056556585</v>
      </c>
      <c r="AK20">
        <v>441.4533938780294</v>
      </c>
      <c r="AL20">
        <v>1.4852139250012328</v>
      </c>
      <c r="AM20">
        <v>460.32050203962285</v>
      </c>
      <c r="AN20">
        <v>0.1410844831783038</v>
      </c>
      <c r="AO20">
        <v>5.916666666333333</v>
      </c>
      <c r="AP20">
        <v>6.044282435507912</v>
      </c>
      <c r="AQ20">
        <v>-1.2855569377599476</v>
      </c>
      <c r="AS20">
        <v>679.8886282463598</v>
      </c>
      <c r="AT20">
        <v>2.8198239840315864</v>
      </c>
      <c r="AU20">
        <v>55.73526575160082</v>
      </c>
      <c r="AV20" s="1">
        <v>5.797101449275344</v>
      </c>
      <c r="AW20">
        <v>479.16497529307094</v>
      </c>
      <c r="AX20">
        <v>468.7303015526614</v>
      </c>
      <c r="AY20">
        <v>431.03096904346404</v>
      </c>
      <c r="AZ20">
        <v>-2.1917077297521246</v>
      </c>
      <c r="BA20">
        <v>11.47</v>
      </c>
      <c r="BB20" s="31">
        <v>7.912898550724657</v>
      </c>
      <c r="BC20" s="26">
        <v>-11.93789</v>
      </c>
      <c r="BD20" s="31"/>
      <c r="BE20">
        <v>560.7409448716684</v>
      </c>
      <c r="BF20" s="31">
        <v>3.0772576427459626</v>
      </c>
      <c r="BG20">
        <v>74.66219748915182</v>
      </c>
      <c r="BH20" s="31">
        <v>0.10002500625156951</v>
      </c>
      <c r="BI20">
        <v>466.53241088078386</v>
      </c>
      <c r="BJ20">
        <v>472.83607965432896</v>
      </c>
      <c r="BK20">
        <v>364.88781152068094</v>
      </c>
      <c r="BL20" s="31">
        <v>4.57110937964876</v>
      </c>
      <c r="BM20" s="31">
        <v>6.19</v>
      </c>
      <c r="BN20" s="31">
        <v>7.19997499374843</v>
      </c>
      <c r="BO20">
        <v>-5.127394</v>
      </c>
      <c r="BQ20">
        <v>424.5722921805954</v>
      </c>
      <c r="BR20">
        <v>3.2659636419135154</v>
      </c>
      <c r="BS20">
        <v>40.676099356221734</v>
      </c>
      <c r="BT20" s="1">
        <v>11.763115197403984</v>
      </c>
      <c r="BU20">
        <v>427.6666119016055</v>
      </c>
      <c r="CA20" s="27">
        <v>445.0542339323361</v>
      </c>
      <c r="CB20" s="27">
        <v>3.782512908774436</v>
      </c>
      <c r="CC20">
        <v>15.76</v>
      </c>
      <c r="CD20" s="26">
        <v>9.236884802596016</v>
      </c>
      <c r="CE20">
        <v>-7.682633</v>
      </c>
      <c r="CG20">
        <v>411.9988549464049</v>
      </c>
      <c r="CH20">
        <v>582.5768718911164</v>
      </c>
      <c r="CI20">
        <v>3.3742105934150004</v>
      </c>
      <c r="CJ20">
        <v>54.33140559073993</v>
      </c>
      <c r="CK20" s="1">
        <v>8.796503424303959</v>
      </c>
      <c r="CL20">
        <v>450.75573571210913</v>
      </c>
      <c r="CM20" s="31">
        <v>447.90399088438795</v>
      </c>
      <c r="CN20">
        <v>386.6512169955623</v>
      </c>
      <c r="CO20">
        <v>5.524785984845437</v>
      </c>
      <c r="CP20">
        <v>11.36</v>
      </c>
      <c r="CQ20" s="1">
        <v>4.573496575696041</v>
      </c>
      <c r="CR20">
        <v>-6.355616</v>
      </c>
      <c r="CS20" s="1"/>
      <c r="CT20" s="30">
        <v>7.6825</v>
      </c>
      <c r="CU20" s="30">
        <v>1.9282255752289978</v>
      </c>
      <c r="CV20" s="30">
        <v>5.754274424771001</v>
      </c>
      <c r="DC20" s="1"/>
      <c r="DD20" s="1"/>
      <c r="DE20" s="1"/>
      <c r="DF20" s="1"/>
      <c r="DG20" s="1">
        <v>179.505265</v>
      </c>
      <c r="DH20" s="1">
        <v>-1.6969</v>
      </c>
      <c r="DI20" s="1">
        <v>-1.8160517054913499</v>
      </c>
      <c r="DJ20" s="31">
        <v>0.7642213963085372</v>
      </c>
      <c r="DK20">
        <v>5.582222222222223</v>
      </c>
      <c r="DL20">
        <v>16</v>
      </c>
    </row>
    <row r="21" spans="1:116" ht="12.75">
      <c r="A21">
        <v>1987</v>
      </c>
      <c r="B21">
        <v>703.5608738</v>
      </c>
      <c r="C21">
        <v>2.1164361499999997</v>
      </c>
      <c r="E21">
        <v>499.8753232557388</v>
      </c>
      <c r="F21">
        <v>1.6665799177813483</v>
      </c>
      <c r="G21">
        <v>73.70052997795916</v>
      </c>
      <c r="H21">
        <v>1.4</v>
      </c>
      <c r="I21">
        <v>471.04306966455846</v>
      </c>
      <c r="J21" s="26">
        <v>496.6683406567073</v>
      </c>
      <c r="K21">
        <v>421.54787698426566</v>
      </c>
      <c r="L21">
        <v>-3.147514978882839</v>
      </c>
      <c r="M21">
        <v>7.01</v>
      </c>
      <c r="N21">
        <v>6.04</v>
      </c>
      <c r="O21">
        <v>-4.650286</v>
      </c>
      <c r="Q21">
        <v>431.0880306132602</v>
      </c>
      <c r="R21">
        <v>1.8415787666588699</v>
      </c>
      <c r="S21">
        <v>434.0628558177122</v>
      </c>
      <c r="T21">
        <v>3.28911179588966</v>
      </c>
      <c r="U21">
        <v>470.3561276274418</v>
      </c>
      <c r="V21">
        <v>470.7456334707203</v>
      </c>
      <c r="W21">
        <v>504.2226154352207</v>
      </c>
      <c r="X21" s="30">
        <v>2.299288518083813</v>
      </c>
      <c r="Y21">
        <v>448.5659500369122</v>
      </c>
      <c r="Z21" s="30">
        <v>6.173892869509245</v>
      </c>
      <c r="AA21">
        <v>9.42833333333334</v>
      </c>
      <c r="AB21">
        <v>6.139221537443681</v>
      </c>
      <c r="AC21">
        <v>-1.9120622458780785</v>
      </c>
      <c r="AE21">
        <v>419.5352435978781</v>
      </c>
      <c r="AF21">
        <v>1.3591254896999772</v>
      </c>
      <c r="AG21">
        <v>73.27350903155829</v>
      </c>
      <c r="AH21">
        <v>0.2515986358361477</v>
      </c>
      <c r="AI21">
        <v>476.5769454073178</v>
      </c>
      <c r="AK21">
        <v>443.03041558692973</v>
      </c>
      <c r="AL21">
        <v>1.5770217089003609</v>
      </c>
      <c r="AM21">
        <v>458.80074413775026</v>
      </c>
      <c r="AN21">
        <v>-1.5197579018725946</v>
      </c>
      <c r="AO21">
        <v>5.841666666666667</v>
      </c>
      <c r="AP21">
        <v>5.590068030830519</v>
      </c>
      <c r="AQ21">
        <v>-1.8544208580027775</v>
      </c>
      <c r="AS21">
        <v>683.0307119222995</v>
      </c>
      <c r="AT21">
        <v>3.142083675939716</v>
      </c>
      <c r="AU21">
        <v>58.37280012091693</v>
      </c>
      <c r="AV21" s="1">
        <v>4.732254047322537</v>
      </c>
      <c r="AW21">
        <v>482.6712455935327</v>
      </c>
      <c r="AX21">
        <v>470.7546252604958</v>
      </c>
      <c r="AY21">
        <v>434.2276304271655</v>
      </c>
      <c r="AZ21">
        <v>3.1966613837014393</v>
      </c>
      <c r="BA21">
        <v>10.64</v>
      </c>
      <c r="BB21" s="31">
        <v>6.7377459526774635</v>
      </c>
      <c r="BC21" s="26">
        <v>-11.52168</v>
      </c>
      <c r="BD21" s="31"/>
      <c r="BE21">
        <v>562.5746534855074</v>
      </c>
      <c r="BF21" s="31">
        <v>1.8337086138390077</v>
      </c>
      <c r="BG21">
        <v>74.13373660260187</v>
      </c>
      <c r="BH21" s="31">
        <v>-0.707802481472275</v>
      </c>
      <c r="BI21">
        <v>470.1389043728634</v>
      </c>
      <c r="BJ21">
        <v>476.1404408018728</v>
      </c>
      <c r="BK21">
        <v>370.1817411382256</v>
      </c>
      <c r="BL21" s="31">
        <v>5.293929617544677</v>
      </c>
      <c r="BM21" s="31">
        <v>6.4</v>
      </c>
      <c r="BN21" s="31">
        <v>6.897802481472276</v>
      </c>
      <c r="BO21">
        <v>-5.833863</v>
      </c>
      <c r="BQ21">
        <v>431.9272753024922</v>
      </c>
      <c r="BR21">
        <v>7.354983121896794</v>
      </c>
      <c r="BS21">
        <v>44.476527665268506</v>
      </c>
      <c r="BT21" s="1">
        <v>9.343148357870913</v>
      </c>
      <c r="BU21">
        <v>426.8297869345539</v>
      </c>
      <c r="CA21" s="27">
        <v>448.83674684111054</v>
      </c>
      <c r="CB21" s="27">
        <v>3.782512908774436</v>
      </c>
      <c r="CC21">
        <v>15.12</v>
      </c>
      <c r="CD21" s="26">
        <v>6.416851642129087</v>
      </c>
      <c r="CE21">
        <v>-6.930314</v>
      </c>
      <c r="CG21">
        <v>417.397458793447</v>
      </c>
      <c r="CH21">
        <v>588.1289009379141</v>
      </c>
      <c r="CI21">
        <v>5.5520290467976565</v>
      </c>
      <c r="CJ21">
        <v>57.18177209098487</v>
      </c>
      <c r="CK21" s="1">
        <v>5.246259450226254</v>
      </c>
      <c r="CL21">
        <v>454.11648560121785</v>
      </c>
      <c r="CM21" s="31">
        <v>449.5132080779154</v>
      </c>
      <c r="CN21">
        <v>414.3709377358287</v>
      </c>
      <c r="CO21">
        <v>27.719720740266382</v>
      </c>
      <c r="CP21">
        <v>12.81</v>
      </c>
      <c r="CQ21" s="1">
        <v>6.113740549773746</v>
      </c>
      <c r="CR21">
        <v>-3.36686</v>
      </c>
      <c r="CS21" s="1"/>
      <c r="CT21" s="30">
        <v>8.384166666666667</v>
      </c>
      <c r="CU21" s="30">
        <v>3.6515124844899436</v>
      </c>
      <c r="CV21" s="30">
        <v>4.732654182176723</v>
      </c>
      <c r="DC21" s="1"/>
      <c r="DD21" s="1"/>
      <c r="DE21" s="1"/>
      <c r="DF21" s="1"/>
      <c r="DG21" s="1">
        <v>211.64361499999998</v>
      </c>
      <c r="DH21" s="1">
        <v>-0.9268</v>
      </c>
      <c r="DI21" s="1">
        <v>-1.1089943956152502</v>
      </c>
      <c r="DJ21" s="31">
        <v>0.9386594553473822</v>
      </c>
      <c r="DK21">
        <v>5.931111111111112</v>
      </c>
      <c r="DL21">
        <v>17</v>
      </c>
    </row>
    <row r="22" spans="1:116" ht="12.75">
      <c r="A22">
        <v>1988</v>
      </c>
      <c r="B22">
        <v>707.433841375</v>
      </c>
      <c r="C22">
        <v>2.45773795</v>
      </c>
      <c r="E22">
        <v>501.7314065313401</v>
      </c>
      <c r="F22">
        <v>1.8560832756012928</v>
      </c>
      <c r="G22">
        <v>75.12390477618543</v>
      </c>
      <c r="H22">
        <v>1.9312952005256179</v>
      </c>
      <c r="I22">
        <v>468.12048722640884</v>
      </c>
      <c r="J22" s="26">
        <v>492.529524692924</v>
      </c>
      <c r="K22">
        <v>434.74131844634155</v>
      </c>
      <c r="L22">
        <v>13.193441462075896</v>
      </c>
      <c r="M22">
        <v>6.86</v>
      </c>
      <c r="N22">
        <v>5.078704799474382</v>
      </c>
      <c r="O22">
        <v>-3.435238</v>
      </c>
      <c r="Q22">
        <v>434.9235010930365</v>
      </c>
      <c r="R22">
        <v>3.8354704797763475</v>
      </c>
      <c r="S22">
        <v>436.7278446457485</v>
      </c>
      <c r="T22">
        <v>2.699199580518441</v>
      </c>
      <c r="U22">
        <v>468.11422782926576</v>
      </c>
      <c r="V22">
        <v>463.6222358269504</v>
      </c>
      <c r="W22">
        <v>507.3808642575939</v>
      </c>
      <c r="X22" s="30">
        <v>3.1582488223731957</v>
      </c>
      <c r="Y22">
        <v>455.2037043658027</v>
      </c>
      <c r="Z22" s="30">
        <v>6.63775432889048</v>
      </c>
      <c r="AA22">
        <v>9.064166666666663</v>
      </c>
      <c r="AB22">
        <v>6.364967086148222</v>
      </c>
      <c r="AC22">
        <v>-2.4174195165753845</v>
      </c>
      <c r="AE22">
        <v>423.0719204819261</v>
      </c>
      <c r="AF22">
        <v>3.5366768840480063</v>
      </c>
      <c r="AG22">
        <v>74.23433623435436</v>
      </c>
      <c r="AH22">
        <v>1.3106029847464729</v>
      </c>
      <c r="AI22">
        <v>474.0482460377101</v>
      </c>
      <c r="AK22">
        <v>443.93061897919034</v>
      </c>
      <c r="AL22">
        <v>0.9002033922606074</v>
      </c>
      <c r="AM22">
        <v>458.77128104007363</v>
      </c>
      <c r="AN22">
        <v>-0.029463097676625694</v>
      </c>
      <c r="AO22">
        <v>6.101666666666666</v>
      </c>
      <c r="AP22">
        <v>4.791063681920193</v>
      </c>
      <c r="AQ22">
        <v>-2.1056740899273576</v>
      </c>
      <c r="AS22">
        <v>687.1395086635349</v>
      </c>
      <c r="AT22">
        <v>4.108796741235437</v>
      </c>
      <c r="AU22">
        <v>61.35737848619568</v>
      </c>
      <c r="AV22" s="1">
        <v>5.112960760998808</v>
      </c>
      <c r="AW22">
        <v>481.380905109942</v>
      </c>
      <c r="AX22">
        <v>469.49194781316993</v>
      </c>
      <c r="AY22">
        <v>440.25503284048375</v>
      </c>
      <c r="AZ22">
        <v>6.027402413318271</v>
      </c>
      <c r="BA22">
        <v>10.9</v>
      </c>
      <c r="BB22" s="31">
        <v>5.527039239001192</v>
      </c>
      <c r="BC22" s="26">
        <v>-11.04255</v>
      </c>
      <c r="BD22" s="31"/>
      <c r="BE22">
        <v>565.5113793909694</v>
      </c>
      <c r="BF22" s="31">
        <v>2.9367259054620263</v>
      </c>
      <c r="BG22">
        <v>74.68706623675392</v>
      </c>
      <c r="BH22" s="31">
        <v>0.7463938275743542</v>
      </c>
      <c r="BI22">
        <v>466.62652853479017</v>
      </c>
      <c r="BJ22">
        <v>470.6914169871375</v>
      </c>
      <c r="BK22">
        <v>373.9438565263937</v>
      </c>
      <c r="BL22" s="31">
        <v>3.76211538816807</v>
      </c>
      <c r="BM22" s="31">
        <v>6.42</v>
      </c>
      <c r="BN22" s="31">
        <v>5.653606172425646</v>
      </c>
      <c r="BO22">
        <v>-4.624537</v>
      </c>
      <c r="BQ22">
        <v>437.1295713346528</v>
      </c>
      <c r="BR22">
        <v>5.202296032160575</v>
      </c>
      <c r="BS22">
        <v>48.78943797356551</v>
      </c>
      <c r="BT22" s="1">
        <v>9.697048161574306</v>
      </c>
      <c r="BU22">
        <v>425.5612709818223</v>
      </c>
      <c r="BW22">
        <v>45.0843989769821</v>
      </c>
      <c r="BX22">
        <v>380.8536265976512</v>
      </c>
      <c r="BY22" s="27">
        <v>4.596725758127491</v>
      </c>
      <c r="BZ22">
        <v>92.40606338078575</v>
      </c>
      <c r="CA22">
        <v>452.619259749885</v>
      </c>
      <c r="CB22" s="27">
        <v>3.782512908774436</v>
      </c>
      <c r="CC22">
        <v>14.15</v>
      </c>
      <c r="CD22" s="26">
        <v>5.422951838425693</v>
      </c>
      <c r="CE22">
        <v>-3.696713</v>
      </c>
      <c r="CG22">
        <v>422.3660408001483</v>
      </c>
      <c r="CH22">
        <v>593.2785238358115</v>
      </c>
      <c r="CI22">
        <v>5.149622897897416</v>
      </c>
      <c r="CJ22">
        <v>59.949643811602584</v>
      </c>
      <c r="CK22" s="1">
        <v>4.840479088709615</v>
      </c>
      <c r="CL22">
        <v>460.21656769677924</v>
      </c>
      <c r="CM22" s="31">
        <v>453.4103737554231</v>
      </c>
      <c r="CN22">
        <v>433.371063612456</v>
      </c>
      <c r="CO22">
        <v>19.000125876627294</v>
      </c>
      <c r="CP22">
        <v>11.75</v>
      </c>
      <c r="CQ22" s="1">
        <v>7.9695209112903855</v>
      </c>
      <c r="CR22">
        <v>-3.417149</v>
      </c>
      <c r="CS22" s="1"/>
      <c r="CT22" s="30">
        <v>8.845833333333335</v>
      </c>
      <c r="CU22" s="30">
        <v>4.064773792383042</v>
      </c>
      <c r="CV22" s="30">
        <v>4.781059540950292</v>
      </c>
      <c r="DC22" s="1"/>
      <c r="DD22" s="1"/>
      <c r="DE22" s="1"/>
      <c r="DF22" s="1"/>
      <c r="DG22" s="1">
        <v>245.77379499999998</v>
      </c>
      <c r="DH22" s="1">
        <v>0.2776</v>
      </c>
      <c r="DI22" s="1">
        <v>0.223191472446516</v>
      </c>
      <c r="DJ22" s="31">
        <v>0.9999949269133752</v>
      </c>
      <c r="DK22">
        <v>6.28</v>
      </c>
      <c r="DL22">
        <v>18</v>
      </c>
    </row>
    <row r="23" spans="1:116" ht="12.75">
      <c r="A23">
        <v>1989</v>
      </c>
      <c r="B23">
        <v>711.296007725</v>
      </c>
      <c r="C23">
        <v>3.67172645</v>
      </c>
      <c r="E23">
        <v>505.20162478297766</v>
      </c>
      <c r="F23">
        <v>3.4702182516375615</v>
      </c>
      <c r="G23">
        <v>77.0500034393175</v>
      </c>
      <c r="H23">
        <v>2.563895831653662</v>
      </c>
      <c r="I23">
        <v>465.6813419139929</v>
      </c>
      <c r="J23" s="26">
        <v>488.1057978557161</v>
      </c>
      <c r="K23">
        <v>449.67789834117</v>
      </c>
      <c r="L23">
        <v>14.93657989482847</v>
      </c>
      <c r="M23">
        <v>7.15</v>
      </c>
      <c r="N23">
        <v>4.296104168346338</v>
      </c>
      <c r="O23">
        <v>-3.070996</v>
      </c>
      <c r="Q23">
        <v>438.735971199785</v>
      </c>
      <c r="R23">
        <v>3.812470106748492</v>
      </c>
      <c r="S23">
        <v>440.1663465264796</v>
      </c>
      <c r="T23">
        <v>3.4979066285666383</v>
      </c>
      <c r="U23">
        <v>465.9375760187186</v>
      </c>
      <c r="V23">
        <v>459.22379199561664</v>
      </c>
      <c r="W23">
        <v>509.8171898639</v>
      </c>
      <c r="X23" s="30">
        <v>2.436325606306127</v>
      </c>
      <c r="Y23">
        <v>460.0532531001215</v>
      </c>
      <c r="Z23" s="30">
        <v>4.849548734318773</v>
      </c>
      <c r="AA23">
        <v>8.7875</v>
      </c>
      <c r="AB23">
        <v>5.289593371433359</v>
      </c>
      <c r="AC23">
        <v>-1.755870229813206</v>
      </c>
      <c r="AE23">
        <v>426.67462212397817</v>
      </c>
      <c r="AF23">
        <v>3.602701642052068</v>
      </c>
      <c r="AG23">
        <v>76.29133237518762</v>
      </c>
      <c r="AH23">
        <v>2.7699671421811454</v>
      </c>
      <c r="AI23">
        <v>471.61050616110776</v>
      </c>
      <c r="AK23">
        <v>444.710323608988</v>
      </c>
      <c r="AL23">
        <v>0.7797046297976635</v>
      </c>
      <c r="AM23">
        <v>459.68025380235025</v>
      </c>
      <c r="AN23">
        <v>0.908972762276619</v>
      </c>
      <c r="AO23">
        <v>7.090833333333332</v>
      </c>
      <c r="AP23">
        <v>4.320866191152187</v>
      </c>
      <c r="AQ23">
        <v>0.12033805628374405</v>
      </c>
      <c r="AS23">
        <v>690.4717569811922</v>
      </c>
      <c r="AT23">
        <v>3.3322483176573314</v>
      </c>
      <c r="AU23">
        <v>65.17486244178478</v>
      </c>
      <c r="AV23" s="1">
        <v>6.221719457013575</v>
      </c>
      <c r="AW23">
        <v>483.2305758571839</v>
      </c>
      <c r="AX23">
        <v>473.62861638456286</v>
      </c>
      <c r="AY23">
        <v>460.98922616402007</v>
      </c>
      <c r="AZ23">
        <v>20.734193323536317</v>
      </c>
      <c r="BA23">
        <v>12.79</v>
      </c>
      <c r="BB23" s="31">
        <v>4.678280542986426</v>
      </c>
      <c r="BC23" s="26">
        <v>-11.41494</v>
      </c>
      <c r="BD23" s="31"/>
      <c r="BE23">
        <v>570.1852696429299</v>
      </c>
      <c r="BF23" s="31">
        <v>4.673890251960529</v>
      </c>
      <c r="BG23">
        <v>75.49530053383076</v>
      </c>
      <c r="BH23" s="31">
        <v>1.0821609922590625</v>
      </c>
      <c r="BI23">
        <v>459.71380142908276</v>
      </c>
      <c r="BJ23">
        <v>464.02477126007875</v>
      </c>
      <c r="BK23">
        <v>379.3161917220126</v>
      </c>
      <c r="BL23" s="31">
        <v>5.372335195618916</v>
      </c>
      <c r="BM23" s="31">
        <v>7.22</v>
      </c>
      <c r="BN23" s="31">
        <v>5.3378390077409374</v>
      </c>
      <c r="BO23">
        <v>-5.456053</v>
      </c>
      <c r="BQ23">
        <v>443.5665121186999</v>
      </c>
      <c r="BR23">
        <v>6.436940784047124</v>
      </c>
      <c r="BS23">
        <v>54.94498018927915</v>
      </c>
      <c r="BT23" s="1">
        <v>12.616546677682084</v>
      </c>
      <c r="BU23">
        <v>427.80540442909034</v>
      </c>
      <c r="BW23">
        <v>52.729752770673485</v>
      </c>
      <c r="BX23">
        <v>396.5179864941846</v>
      </c>
      <c r="BY23">
        <v>15.66435989653337</v>
      </c>
      <c r="BZ23">
        <v>95.96828061276123</v>
      </c>
      <c r="CA23">
        <v>456.4017726586594</v>
      </c>
      <c r="CB23">
        <v>3.782512908774436</v>
      </c>
      <c r="CC23">
        <v>14.94</v>
      </c>
      <c r="CD23" s="26">
        <v>1.533453322317916</v>
      </c>
      <c r="CE23">
        <v>-3.023149</v>
      </c>
      <c r="CG23">
        <v>427.08082292541826</v>
      </c>
      <c r="CH23">
        <v>598.1612698725229</v>
      </c>
      <c r="CI23">
        <v>4.88274603671141</v>
      </c>
      <c r="CJ23">
        <v>64.02110491445464</v>
      </c>
      <c r="CK23" s="1">
        <v>6.791468379106647</v>
      </c>
      <c r="CL23">
        <v>466.3439094112067</v>
      </c>
      <c r="CM23" s="31">
        <v>460.85644190561067</v>
      </c>
      <c r="CN23">
        <v>447.99652570596544</v>
      </c>
      <c r="CO23">
        <v>14.62546209350944</v>
      </c>
      <c r="CP23">
        <v>13.7</v>
      </c>
      <c r="CQ23" s="1">
        <v>4.958531620893353</v>
      </c>
      <c r="CR23">
        <v>-2.902567</v>
      </c>
      <c r="CS23" s="1"/>
      <c r="CT23" s="30">
        <v>8.499166666666667</v>
      </c>
      <c r="CU23" s="30">
        <v>4.828868126465818</v>
      </c>
      <c r="CV23" s="30">
        <v>3.6702985402008483</v>
      </c>
      <c r="DC23" s="1"/>
      <c r="DD23" s="1"/>
      <c r="DE23" s="1"/>
      <c r="DF23" s="1"/>
      <c r="DG23" s="1">
        <v>367.172645</v>
      </c>
      <c r="DH23" s="1">
        <v>1.3978</v>
      </c>
      <c r="DI23" s="1">
        <v>1.54850511682794</v>
      </c>
      <c r="DJ23" s="31">
        <v>0.9408372707009125</v>
      </c>
      <c r="DK23">
        <v>6.6288888888888895</v>
      </c>
      <c r="DL23">
        <v>19</v>
      </c>
    </row>
    <row r="24" spans="1:116" ht="12.75">
      <c r="A24">
        <v>1990</v>
      </c>
      <c r="B24">
        <v>714.4175722250001</v>
      </c>
      <c r="C24">
        <v>3.6407410249999996</v>
      </c>
      <c r="E24">
        <v>509.7034718312284</v>
      </c>
      <c r="F24">
        <v>4.501847048250738</v>
      </c>
      <c r="G24">
        <v>79.56362276384569</v>
      </c>
      <c r="H24">
        <v>3.2623221444861183</v>
      </c>
      <c r="I24">
        <v>466.62652853479017</v>
      </c>
      <c r="J24" s="26">
        <v>486.845710160515</v>
      </c>
      <c r="K24">
        <v>444.2181387111295</v>
      </c>
      <c r="L24">
        <v>-5.459759630040537</v>
      </c>
      <c r="M24">
        <v>8.77</v>
      </c>
      <c r="N24">
        <v>3.887677855513882</v>
      </c>
      <c r="O24">
        <v>-2.528957</v>
      </c>
      <c r="Q24">
        <v>441.44818049122614</v>
      </c>
      <c r="R24">
        <v>2.712209291441127</v>
      </c>
      <c r="S24">
        <v>443.4905352282557</v>
      </c>
      <c r="T24">
        <v>3.380414658664277</v>
      </c>
      <c r="U24">
        <v>471.3064038384414</v>
      </c>
      <c r="V24">
        <v>463.17085368445674</v>
      </c>
      <c r="W24">
        <v>512.7631653529317</v>
      </c>
      <c r="X24" s="30">
        <v>2.945975489031639</v>
      </c>
      <c r="Y24">
        <v>464.12390172596804</v>
      </c>
      <c r="Z24" s="30">
        <v>4.070648625846559</v>
      </c>
      <c r="AA24">
        <v>9.944166666666675</v>
      </c>
      <c r="AB24">
        <v>6.563752008002398</v>
      </c>
      <c r="AC24">
        <v>-2.0467773561772957</v>
      </c>
      <c r="AE24">
        <v>432.4639566413648</v>
      </c>
      <c r="AF24">
        <v>5.789334517386635</v>
      </c>
      <c r="AG24">
        <v>78.34346711646808</v>
      </c>
      <c r="AH24">
        <v>2.6891081952914178</v>
      </c>
      <c r="AI24">
        <v>477.7002751314568</v>
      </c>
      <c r="AK24">
        <v>448.32413643520954</v>
      </c>
      <c r="AL24">
        <v>3.613812826221533</v>
      </c>
      <c r="AM24">
        <v>464.00494050179475</v>
      </c>
      <c r="AN24">
        <v>4.324686699444499</v>
      </c>
      <c r="AO24">
        <v>8.881999999999998</v>
      </c>
      <c r="AP24">
        <v>6.19289180470858</v>
      </c>
      <c r="AQ24">
        <v>-1.9947919397509661</v>
      </c>
      <c r="AS24">
        <v>692.5035512028759</v>
      </c>
      <c r="AT24">
        <v>2.03179422168364</v>
      </c>
      <c r="AU24">
        <v>69.40879919252905</v>
      </c>
      <c r="AV24" s="1">
        <v>6.496272630457911</v>
      </c>
      <c r="AW24">
        <v>490.3050083416319</v>
      </c>
      <c r="AX24">
        <v>478.0383203544751</v>
      </c>
      <c r="AY24">
        <v>474.1932458170298</v>
      </c>
      <c r="AZ24">
        <v>13.20401965300971</v>
      </c>
      <c r="BA24">
        <v>13.54</v>
      </c>
      <c r="BB24" s="31">
        <v>6.293727369542088</v>
      </c>
      <c r="BC24" s="26">
        <v>-11.43905</v>
      </c>
      <c r="BD24" s="31"/>
      <c r="BE24">
        <v>574.1692073662225</v>
      </c>
      <c r="BF24" s="31">
        <v>3.98393772329257</v>
      </c>
      <c r="BG24">
        <v>77.9756753520667</v>
      </c>
      <c r="BH24" s="31">
        <v>3.2854691625797905</v>
      </c>
      <c r="BI24">
        <v>460.01576441645466</v>
      </c>
      <c r="BJ24">
        <v>464.1019838881789</v>
      </c>
      <c r="BK24">
        <v>378.8811194336501</v>
      </c>
      <c r="BL24" s="31">
        <v>-0.43507228836250533</v>
      </c>
      <c r="BM24" s="31">
        <v>8.92</v>
      </c>
      <c r="BN24" s="31">
        <v>3.9345308374202093</v>
      </c>
      <c r="BO24">
        <v>-5.699387</v>
      </c>
      <c r="BQ24">
        <v>451.1323857970587</v>
      </c>
      <c r="BR24">
        <v>7.565873678358798</v>
      </c>
      <c r="BS24">
        <v>62.29247492010289</v>
      </c>
      <c r="BT24" s="1">
        <v>13.372458604066217</v>
      </c>
      <c r="BU24">
        <v>436.05476029967576</v>
      </c>
      <c r="BW24">
        <v>58.61892583120204</v>
      </c>
      <c r="BX24">
        <v>407.105761084331</v>
      </c>
      <c r="BY24">
        <v>10.58777459014641</v>
      </c>
      <c r="BZ24">
        <v>94.10274018874256</v>
      </c>
      <c r="CA24">
        <v>454.4387166132739</v>
      </c>
      <c r="CB24">
        <v>-1.9630560453854855</v>
      </c>
      <c r="CC24">
        <v>15.4</v>
      </c>
      <c r="CD24" s="26">
        <v>1.567541395933782</v>
      </c>
      <c r="CE24">
        <v>-6.326593</v>
      </c>
      <c r="CG24">
        <v>430.79418468660106</v>
      </c>
      <c r="CH24">
        <v>601.9357941665446</v>
      </c>
      <c r="CI24">
        <v>3.7745242940217167</v>
      </c>
      <c r="CJ24">
        <v>68.3220046231449</v>
      </c>
      <c r="CK24" s="1">
        <v>6.717940457974225</v>
      </c>
      <c r="CL24">
        <v>474.58013157278367</v>
      </c>
      <c r="CM24" s="31">
        <v>467.01148746284736</v>
      </c>
      <c r="CN24">
        <v>456.0307896122918</v>
      </c>
      <c r="CO24">
        <v>8.034263906326373</v>
      </c>
      <c r="CP24">
        <v>14.68</v>
      </c>
      <c r="CQ24" s="1">
        <v>6.982059542025774</v>
      </c>
      <c r="CR24">
        <v>-4.135892</v>
      </c>
      <c r="CS24" s="1"/>
      <c r="CT24" s="30">
        <v>8.55</v>
      </c>
      <c r="CU24" s="30">
        <v>5.39334081558907</v>
      </c>
      <c r="CV24" s="30">
        <v>3.156659184410929</v>
      </c>
      <c r="DC24" s="1"/>
      <c r="DD24" s="1"/>
      <c r="DE24" s="1"/>
      <c r="DF24" s="1"/>
      <c r="DG24" s="1">
        <v>364.0741025</v>
      </c>
      <c r="DH24" s="1">
        <v>1.7116</v>
      </c>
      <c r="DI24" s="1">
        <v>2.18343194093835</v>
      </c>
      <c r="DJ24" s="31">
        <v>0.7683146139006833</v>
      </c>
      <c r="DK24">
        <v>6.977777777777778</v>
      </c>
      <c r="DL24">
        <v>20</v>
      </c>
    </row>
    <row r="25" spans="1:116" ht="12.75">
      <c r="A25">
        <v>1991</v>
      </c>
      <c r="B25">
        <v>717.32799085</v>
      </c>
      <c r="C25">
        <v>4.24632955</v>
      </c>
      <c r="E25">
        <v>513.2370752224166</v>
      </c>
      <c r="F25">
        <v>3.533603391188194</v>
      </c>
      <c r="G25">
        <v>82.21655111117853</v>
      </c>
      <c r="H25">
        <v>3.3343483556638187</v>
      </c>
      <c r="I25">
        <v>465.49122778829053</v>
      </c>
      <c r="J25" s="26">
        <v>482.9832583271571</v>
      </c>
      <c r="K25">
        <v>443.54407512386615</v>
      </c>
      <c r="L25">
        <v>-0.6740635872633334</v>
      </c>
      <c r="M25">
        <v>8.56</v>
      </c>
      <c r="N25">
        <v>5.435651644336181</v>
      </c>
      <c r="O25">
        <v>-2.928246</v>
      </c>
      <c r="Q25">
        <v>442.59705698742795</v>
      </c>
      <c r="R25">
        <v>1.148876496201808</v>
      </c>
      <c r="S25">
        <v>446.6568102241625</v>
      </c>
      <c r="T25">
        <v>3.2183123228387234</v>
      </c>
      <c r="U25">
        <v>469.6110448700416</v>
      </c>
      <c r="V25">
        <v>458.5652475967663</v>
      </c>
      <c r="W25">
        <v>515.7560259789684</v>
      </c>
      <c r="X25" s="30">
        <v>2.9928606260367587</v>
      </c>
      <c r="Y25">
        <v>464.1090173262012</v>
      </c>
      <c r="Z25" s="30">
        <v>-0.014884399766856404</v>
      </c>
      <c r="AA25">
        <v>9.046666666666667</v>
      </c>
      <c r="AB25">
        <v>5.828354343827942</v>
      </c>
      <c r="AC25">
        <v>-2.4111077682780997</v>
      </c>
      <c r="AE25">
        <v>434.7337634390934</v>
      </c>
      <c r="AF25">
        <v>2.26980679772862</v>
      </c>
      <c r="AG25">
        <v>81.9</v>
      </c>
      <c r="AH25">
        <v>4.532397226244283</v>
      </c>
      <c r="AI25">
        <v>467.3930351683097</v>
      </c>
      <c r="AK25">
        <v>450.6084713740795</v>
      </c>
      <c r="AL25">
        <v>2.2843349388699608</v>
      </c>
      <c r="AM25">
        <v>465.25924515207146</v>
      </c>
      <c r="AN25">
        <v>1.2543046502767083</v>
      </c>
      <c r="AO25">
        <v>8.631999999999998</v>
      </c>
      <c r="AP25">
        <v>4.099602773755715</v>
      </c>
      <c r="AQ25">
        <v>-2.8976316243734512</v>
      </c>
      <c r="AS25">
        <v>694.0256350443046</v>
      </c>
      <c r="AT25">
        <v>1.5220838414287527</v>
      </c>
      <c r="AU25">
        <v>73.78155354165837</v>
      </c>
      <c r="AV25" s="1">
        <v>6.2999999999999945</v>
      </c>
      <c r="AW25">
        <v>491.7788743729904</v>
      </c>
      <c r="AX25">
        <v>479.4798317964484</v>
      </c>
      <c r="AY25">
        <v>479.62550592313454</v>
      </c>
      <c r="AZ25">
        <v>5.4322601061047635</v>
      </c>
      <c r="BA25">
        <v>13.28</v>
      </c>
      <c r="BB25" s="31">
        <v>7.24</v>
      </c>
      <c r="BC25" s="26">
        <v>-11.37969</v>
      </c>
      <c r="BD25" s="31"/>
      <c r="BE25">
        <v>576.546029882613</v>
      </c>
      <c r="BF25" s="31">
        <v>2.3768225163904617</v>
      </c>
      <c r="BG25">
        <v>80.41891317976454</v>
      </c>
      <c r="BH25" s="31">
        <v>3.1333333333330105</v>
      </c>
      <c r="BI25">
        <v>458.39465495364647</v>
      </c>
      <c r="BJ25">
        <v>460.5470140997089</v>
      </c>
      <c r="BK25">
        <v>378.31068465567716</v>
      </c>
      <c r="BL25" s="31">
        <v>-0.5704347779729346</v>
      </c>
      <c r="BM25" s="31">
        <v>8.74</v>
      </c>
      <c r="BN25" s="31">
        <v>5.7866666666669895</v>
      </c>
      <c r="BO25">
        <v>-3.047938</v>
      </c>
      <c r="BQ25">
        <v>454.4467124561232</v>
      </c>
      <c r="BR25">
        <v>3.314326659064477</v>
      </c>
      <c r="BS25">
        <v>69.098696528123</v>
      </c>
      <c r="BT25" s="1">
        <v>10.926234054353845</v>
      </c>
      <c r="BU25">
        <v>447.2780997942346</v>
      </c>
      <c r="BW25">
        <v>65.27195225916452</v>
      </c>
      <c r="BX25">
        <v>417.8562422712525</v>
      </c>
      <c r="BY25">
        <v>10.75048118692149</v>
      </c>
      <c r="BZ25">
        <v>94.4619154032797</v>
      </c>
      <c r="CA25">
        <v>454.81967416631886</v>
      </c>
      <c r="CB25">
        <v>0.3809575530449365</v>
      </c>
      <c r="CC25">
        <v>14.54</v>
      </c>
      <c r="CD25" s="26">
        <v>4.473765945646155</v>
      </c>
      <c r="CE25">
        <v>-7.178763</v>
      </c>
      <c r="CG25">
        <v>433.3057792875539</v>
      </c>
      <c r="CH25">
        <v>604.4298960769617</v>
      </c>
      <c r="CI25">
        <v>2.4941019104170437</v>
      </c>
      <c r="CJ25">
        <v>72.37713863419577</v>
      </c>
      <c r="CK25" s="1">
        <v>5.935326449243483</v>
      </c>
      <c r="CL25">
        <v>477.74414069285444</v>
      </c>
      <c r="CM25" s="31">
        <v>470.5377446405117</v>
      </c>
      <c r="CN25">
        <v>463.27173997388104</v>
      </c>
      <c r="CO25">
        <v>7.240950361589228</v>
      </c>
      <c r="CP25">
        <v>12.36</v>
      </c>
      <c r="CQ25" s="1">
        <v>8.744673550756517</v>
      </c>
      <c r="CR25">
        <v>-4.826271</v>
      </c>
      <c r="CS25" s="1"/>
      <c r="CT25" s="30">
        <v>7.858333333333334</v>
      </c>
      <c r="CU25" s="30">
        <v>4.249644313420991</v>
      </c>
      <c r="CV25" s="30">
        <v>3.608689019912342</v>
      </c>
      <c r="DC25" s="1"/>
      <c r="DD25" s="1"/>
      <c r="DE25" s="1"/>
      <c r="DF25" s="1"/>
      <c r="DG25" s="1">
        <v>424.632955</v>
      </c>
      <c r="DH25" s="1">
        <v>2.044</v>
      </c>
      <c r="DI25" s="1">
        <v>2.68822879701842</v>
      </c>
      <c r="DJ25" s="31">
        <v>0.5032148565020129</v>
      </c>
      <c r="DK25">
        <v>7.326666666666667</v>
      </c>
      <c r="DL25">
        <v>21</v>
      </c>
    </row>
    <row r="26" spans="1:116" ht="12.75">
      <c r="A26">
        <v>1992</v>
      </c>
      <c r="B26">
        <v>718.69155075</v>
      </c>
      <c r="C26">
        <v>4.2376377</v>
      </c>
      <c r="E26">
        <v>515.5710472406721</v>
      </c>
      <c r="F26">
        <v>2.3339720182555084</v>
      </c>
      <c r="G26">
        <v>85.52968308832686</v>
      </c>
      <c r="H26">
        <v>4.029762781788415</v>
      </c>
      <c r="I26">
        <v>467.28288344619057</v>
      </c>
      <c r="J26" s="26">
        <v>484.4659415838387</v>
      </c>
      <c r="K26">
        <v>444.17893631295823</v>
      </c>
      <c r="L26">
        <v>0.6348611890920779</v>
      </c>
      <c r="M26">
        <v>8.17</v>
      </c>
      <c r="N26">
        <v>4.530237218211585</v>
      </c>
      <c r="O26">
        <v>-1.988066</v>
      </c>
      <c r="Q26">
        <v>444.4639140531251</v>
      </c>
      <c r="R26">
        <v>1.866857065697161</v>
      </c>
      <c r="S26">
        <v>448.99502471622793</v>
      </c>
      <c r="T26">
        <v>2.3689405398191754</v>
      </c>
      <c r="U26">
        <v>471.1142812872655</v>
      </c>
      <c r="V26">
        <v>459.86966219970486</v>
      </c>
      <c r="W26">
        <v>519.2129921992221</v>
      </c>
      <c r="X26" s="30">
        <v>3.456966220253662</v>
      </c>
      <c r="Y26">
        <v>459.71365221779496</v>
      </c>
      <c r="Z26" s="30">
        <v>-4.395365108406224</v>
      </c>
      <c r="AA26">
        <v>8.5975</v>
      </c>
      <c r="AB26">
        <v>6.228559460180822</v>
      </c>
      <c r="AC26">
        <v>-4.094412972273969</v>
      </c>
      <c r="AE26">
        <v>436.54102823325144</v>
      </c>
      <c r="AF26">
        <v>1.8072647941580158</v>
      </c>
      <c r="AG26">
        <v>86.05833333333332</v>
      </c>
      <c r="AH26">
        <v>5.095003598433101</v>
      </c>
      <c r="AI26">
        <v>472.1966885221482</v>
      </c>
      <c r="AK26">
        <v>451.89508637390946</v>
      </c>
      <c r="AL26">
        <v>1.2866149998299647</v>
      </c>
      <c r="AM26">
        <v>467.1196065787462</v>
      </c>
      <c r="AN26">
        <v>1.8603614266747286</v>
      </c>
      <c r="AO26">
        <v>7.963333333333333</v>
      </c>
      <c r="AP26">
        <v>2.8683297349002324</v>
      </c>
      <c r="AQ26">
        <v>-2.4918422869877133</v>
      </c>
      <c r="AS26">
        <v>694.7956088606999</v>
      </c>
      <c r="AT26">
        <v>0.7699738163952361</v>
      </c>
      <c r="AU26">
        <v>77.52962869805495</v>
      </c>
      <c r="AV26" s="1">
        <v>5.079962370649116</v>
      </c>
      <c r="AW26">
        <v>489.0349128221754</v>
      </c>
      <c r="AX26">
        <v>477.35618372485476</v>
      </c>
      <c r="AY26">
        <v>480.788567012434</v>
      </c>
      <c r="AZ26">
        <v>1.1630610892994468</v>
      </c>
      <c r="BA26">
        <v>13.27</v>
      </c>
      <c r="BB26" s="31">
        <v>8.200037629350884</v>
      </c>
      <c r="BC26" s="26">
        <v>-10.3917</v>
      </c>
      <c r="BD26" s="31"/>
      <c r="BE26">
        <v>578.0244936095677</v>
      </c>
      <c r="BF26" s="31">
        <v>1.4784637269547147</v>
      </c>
      <c r="BG26">
        <v>82.97911452049125</v>
      </c>
      <c r="BH26" s="31">
        <v>3.18358112475825</v>
      </c>
      <c r="BI26">
        <v>461.3138355637268</v>
      </c>
      <c r="BJ26">
        <v>463.5505385784164</v>
      </c>
      <c r="BK26">
        <v>383.5717430319803</v>
      </c>
      <c r="BL26" s="31">
        <v>5.26105837630314</v>
      </c>
      <c r="BM26" s="31">
        <v>8.1</v>
      </c>
      <c r="BN26" s="31">
        <v>5.55641887524175</v>
      </c>
      <c r="BO26">
        <v>-4.535985</v>
      </c>
      <c r="BQ26">
        <v>457.5288231265821</v>
      </c>
      <c r="BR26">
        <v>3.082110670458917</v>
      </c>
      <c r="BS26">
        <v>75.27727164267934</v>
      </c>
      <c r="BT26" s="1">
        <v>8.94166666666667</v>
      </c>
      <c r="BU26">
        <v>459.1071261608589</v>
      </c>
      <c r="BW26">
        <v>71.93179880647911</v>
      </c>
      <c r="BX26">
        <v>427.5718431302975</v>
      </c>
      <c r="BY26">
        <v>9.715600859045026</v>
      </c>
      <c r="BZ26">
        <v>95.5557995618116</v>
      </c>
      <c r="CA26">
        <v>455.97103654619156</v>
      </c>
      <c r="CB26">
        <v>1.151362379872694</v>
      </c>
      <c r="CC26">
        <v>13.83</v>
      </c>
      <c r="CD26" s="26">
        <v>5.598333333333329</v>
      </c>
      <c r="CE26">
        <v>-4.473672</v>
      </c>
      <c r="CG26">
        <v>434.2317348601096</v>
      </c>
      <c r="CH26">
        <v>605.276925408808</v>
      </c>
      <c r="CI26">
        <v>0.8470293318463291</v>
      </c>
      <c r="CJ26">
        <v>76.66600785419048</v>
      </c>
      <c r="CK26" s="1">
        <v>5.925723648279679</v>
      </c>
      <c r="CL26">
        <v>479.90908786253976</v>
      </c>
      <c r="CM26" s="31">
        <v>475.0827758410455</v>
      </c>
      <c r="CN26">
        <v>456.8777117125287</v>
      </c>
      <c r="CO26">
        <v>-6.394028261352332</v>
      </c>
      <c r="CP26">
        <v>11.69</v>
      </c>
      <c r="CQ26" s="1">
        <v>6.43427635172032</v>
      </c>
      <c r="CR26">
        <v>-3.955934</v>
      </c>
      <c r="CS26" s="1"/>
      <c r="CT26" s="30">
        <v>7.01</v>
      </c>
      <c r="CU26" s="30">
        <v>3.0283655307279886</v>
      </c>
      <c r="CV26" s="30">
        <v>3.981634469272011</v>
      </c>
      <c r="DC26" s="1"/>
      <c r="DD26" s="1"/>
      <c r="DE26" s="1"/>
      <c r="DF26" s="1"/>
      <c r="DG26" s="1">
        <v>423.76376999999997</v>
      </c>
      <c r="DH26" s="1">
        <v>1.1243</v>
      </c>
      <c r="DI26" s="1">
        <v>1.73614921790026</v>
      </c>
      <c r="DJ26" s="31">
        <v>0.17748085949607803</v>
      </c>
      <c r="DK26">
        <v>7.675555555555556</v>
      </c>
      <c r="DL26">
        <v>22</v>
      </c>
    </row>
    <row r="27" spans="1:116" ht="12.75">
      <c r="A27">
        <v>1993</v>
      </c>
      <c r="B27">
        <v>717.92139935</v>
      </c>
      <c r="C27">
        <v>3.6755132749999997</v>
      </c>
      <c r="E27">
        <v>515.9036945347684</v>
      </c>
      <c r="F27">
        <v>0.33264729409631855</v>
      </c>
      <c r="G27">
        <v>88.63082307425044</v>
      </c>
      <c r="H27">
        <v>3.625805537851723</v>
      </c>
      <c r="I27">
        <v>470.9530201312334</v>
      </c>
      <c r="J27" s="26">
        <v>485.4371271621591</v>
      </c>
      <c r="K27">
        <v>444.93644808564596</v>
      </c>
      <c r="L27">
        <v>0.7575117726877352</v>
      </c>
      <c r="M27">
        <v>6.7</v>
      </c>
      <c r="N27">
        <v>4.544194462148277</v>
      </c>
      <c r="O27">
        <v>-4.382302</v>
      </c>
      <c r="Q27">
        <v>443.71043735782604</v>
      </c>
      <c r="R27">
        <v>-0.7534766952990708</v>
      </c>
      <c r="S27">
        <v>451.0791652503806</v>
      </c>
      <c r="T27">
        <v>2.106012300517807</v>
      </c>
      <c r="U27">
        <v>472.24741714737644</v>
      </c>
      <c r="V27">
        <v>462.4838399160904</v>
      </c>
      <c r="W27">
        <v>522.1547863227408</v>
      </c>
      <c r="X27" s="30">
        <v>2.9417941235187755</v>
      </c>
      <c r="Y27">
        <v>456.6567873439655</v>
      </c>
      <c r="Z27" s="30">
        <v>-3.056864873829454</v>
      </c>
      <c r="AA27">
        <v>6.906666666666665</v>
      </c>
      <c r="AB27">
        <v>4.8006543661488585</v>
      </c>
      <c r="AC27">
        <v>-5.973351511590882</v>
      </c>
      <c r="AE27">
        <v>435.7283050690084</v>
      </c>
      <c r="AF27">
        <v>-0.8127231642430388</v>
      </c>
      <c r="AG27">
        <v>89.875</v>
      </c>
      <c r="AH27">
        <v>4.4356598894596475</v>
      </c>
      <c r="AI27">
        <v>476.36158846847485</v>
      </c>
      <c r="AK27">
        <v>452.35493835811724</v>
      </c>
      <c r="AL27">
        <v>0.4598519842077735</v>
      </c>
      <c r="AM27">
        <v>468.1333309799952</v>
      </c>
      <c r="AN27">
        <v>1.0137244012490214</v>
      </c>
      <c r="AO27">
        <v>6.283333333333333</v>
      </c>
      <c r="AP27">
        <v>1.8476734438736857</v>
      </c>
      <c r="AQ27">
        <v>-3.045354712980223</v>
      </c>
      <c r="AS27">
        <v>693.9034251367765</v>
      </c>
      <c r="AT27">
        <v>-0.892183723923381</v>
      </c>
      <c r="AU27">
        <v>81.0000686576814</v>
      </c>
      <c r="AV27" s="1">
        <v>4.476275738585489</v>
      </c>
      <c r="AW27">
        <v>470.59200890882346</v>
      </c>
      <c r="AX27">
        <v>461.492247743077</v>
      </c>
      <c r="AY27">
        <v>476.6193421328423</v>
      </c>
      <c r="AZ27">
        <v>-4.169224879591695</v>
      </c>
      <c r="BA27">
        <v>11.19</v>
      </c>
      <c r="BB27" s="31">
        <v>8.79372426141451</v>
      </c>
      <c r="BC27" s="26">
        <v>-10.05373</v>
      </c>
      <c r="BD27" s="31"/>
      <c r="BE27">
        <v>578.6735849649974</v>
      </c>
      <c r="BF27" s="31">
        <v>0.6490913554297322</v>
      </c>
      <c r="BG27">
        <v>85.12344559267308</v>
      </c>
      <c r="BH27" s="31">
        <v>2.584181675802655</v>
      </c>
      <c r="BI27">
        <v>464.5351975620923</v>
      </c>
      <c r="BJ27">
        <v>466.428779047118</v>
      </c>
      <c r="BK27">
        <v>389.8755613573553</v>
      </c>
      <c r="BL27" s="31">
        <v>6.303818325375005</v>
      </c>
      <c r="BM27" s="31">
        <v>6.36</v>
      </c>
      <c r="BN27" s="31">
        <v>5.515818324197345</v>
      </c>
      <c r="BO27">
        <v>-3.187016</v>
      </c>
      <c r="BQ27">
        <v>456.83912591560573</v>
      </c>
      <c r="BR27">
        <v>-0.6896972109763624</v>
      </c>
      <c r="BS27">
        <v>80.17176264675471</v>
      </c>
      <c r="BT27" s="1">
        <v>6.501950585175553</v>
      </c>
      <c r="BU27">
        <v>455.597994179732</v>
      </c>
      <c r="BW27">
        <v>73.43904518329072</v>
      </c>
      <c r="BX27">
        <v>429.64557449108696</v>
      </c>
      <c r="BY27">
        <v>2.073731360789452</v>
      </c>
      <c r="BZ27">
        <v>91.60213366752447</v>
      </c>
      <c r="CA27">
        <v>451.7454564722385</v>
      </c>
      <c r="CB27">
        <v>-4.22558007395304</v>
      </c>
      <c r="CC27">
        <v>11.18</v>
      </c>
      <c r="CD27" s="26">
        <v>7.328049414824447</v>
      </c>
      <c r="CE27">
        <v>-7.723549</v>
      </c>
      <c r="CG27">
        <v>433.19506335648896</v>
      </c>
      <c r="CH27">
        <v>603.9545633973299</v>
      </c>
      <c r="CI27">
        <v>-1.3223620114780488</v>
      </c>
      <c r="CJ27">
        <v>80.16859870586315</v>
      </c>
      <c r="CK27" s="1">
        <v>4.568636022282746</v>
      </c>
      <c r="CL27">
        <v>469.866052907543</v>
      </c>
      <c r="CM27" s="31">
        <v>467.8885223810372</v>
      </c>
      <c r="CN27">
        <v>451.83887643717424</v>
      </c>
      <c r="CO27">
        <v>-5.038835275354472</v>
      </c>
      <c r="CP27">
        <v>10.21</v>
      </c>
      <c r="CQ27" s="1">
        <v>7.1213639777172535</v>
      </c>
      <c r="CR27">
        <v>-7.297903</v>
      </c>
      <c r="CS27" s="1"/>
      <c r="CT27" s="30">
        <v>5.873333333333333</v>
      </c>
      <c r="CU27" s="30">
        <v>2.9534138681132918</v>
      </c>
      <c r="CV27" s="30">
        <v>2.9199194652200413</v>
      </c>
      <c r="DC27" s="1"/>
      <c r="DD27" s="1"/>
      <c r="DE27" s="1"/>
      <c r="DF27" s="1"/>
      <c r="DG27" s="1">
        <v>367.55132749999996</v>
      </c>
      <c r="DH27" s="1">
        <v>-1.5234</v>
      </c>
      <c r="DI27" s="1">
        <v>-1.2775750515556799</v>
      </c>
      <c r="DJ27" s="31">
        <v>-0.1696384698809907</v>
      </c>
      <c r="DK27">
        <v>8.024444444444445</v>
      </c>
      <c r="DL27">
        <v>23</v>
      </c>
    </row>
    <row r="28" spans="1:116" ht="12.75">
      <c r="A28">
        <v>1994</v>
      </c>
      <c r="B28">
        <v>720.395715475</v>
      </c>
      <c r="C28">
        <v>2.6631607500000003</v>
      </c>
      <c r="E28">
        <v>518.5298233605191</v>
      </c>
      <c r="F28">
        <v>2.6261288257506976</v>
      </c>
      <c r="G28">
        <v>91.253466851408</v>
      </c>
      <c r="H28">
        <v>2.959065126767979</v>
      </c>
      <c r="I28">
        <v>472.56163390639585</v>
      </c>
      <c r="J28" s="26">
        <v>483.72338346768606</v>
      </c>
      <c r="K28">
        <v>446.6077635236562</v>
      </c>
      <c r="L28">
        <v>1.6713154380102537</v>
      </c>
      <c r="M28">
        <v>7.03</v>
      </c>
      <c r="N28">
        <v>3.740934873232021</v>
      </c>
      <c r="O28">
        <v>-4.851359</v>
      </c>
      <c r="Q28">
        <v>445.2792017962488</v>
      </c>
      <c r="R28">
        <v>1.568764438422761</v>
      </c>
      <c r="S28">
        <v>452.7263965197479</v>
      </c>
      <c r="T28">
        <v>1.661073210042019</v>
      </c>
      <c r="U28">
        <v>472.01179411677384</v>
      </c>
      <c r="V28">
        <v>459.7612673367528</v>
      </c>
      <c r="W28">
        <v>525.3463421263307</v>
      </c>
      <c r="X28" s="30">
        <v>3.1915558035898357</v>
      </c>
      <c r="Y28">
        <v>454.7021783855623</v>
      </c>
      <c r="Z28" s="30">
        <v>-1.9546089584031847</v>
      </c>
      <c r="AA28">
        <v>7.350833333333332</v>
      </c>
      <c r="AB28">
        <v>5.689760123291314</v>
      </c>
      <c r="AC28">
        <v>-5.469698833484359</v>
      </c>
      <c r="AE28">
        <v>438.399905689916</v>
      </c>
      <c r="AF28">
        <v>2.6716006209076113</v>
      </c>
      <c r="AG28">
        <v>92.34166666666664</v>
      </c>
      <c r="AH28">
        <v>2.745750845945633</v>
      </c>
      <c r="AI28">
        <v>476.62020456489734</v>
      </c>
      <c r="AK28">
        <v>451.9994009310775</v>
      </c>
      <c r="AL28">
        <v>-0.3555374270397351</v>
      </c>
      <c r="AM28">
        <v>469.51862832715767</v>
      </c>
      <c r="AN28">
        <v>1.3852973471624637</v>
      </c>
      <c r="AO28">
        <v>6.6725</v>
      </c>
      <c r="AP28">
        <v>3.9267491540543675</v>
      </c>
      <c r="AQ28">
        <v>-2.3537836465181545</v>
      </c>
      <c r="AS28">
        <v>696.0324389170489</v>
      </c>
      <c r="AT28">
        <v>2.1290137802724303</v>
      </c>
      <c r="AU28">
        <v>84.26228221973028</v>
      </c>
      <c r="AV28" s="1">
        <v>4.027420736932319</v>
      </c>
      <c r="AW28">
        <v>466.814498514948</v>
      </c>
      <c r="AX28">
        <v>456.34102517398594</v>
      </c>
      <c r="AY28">
        <v>469.6237081462027</v>
      </c>
      <c r="AZ28">
        <v>-6.995633986639575</v>
      </c>
      <c r="BA28">
        <v>10.52</v>
      </c>
      <c r="BB28" s="31">
        <v>7.162579263067681</v>
      </c>
      <c r="BC28" s="26">
        <v>-9.089501</v>
      </c>
      <c r="BD28" s="31"/>
      <c r="BE28">
        <v>581.4979585751358</v>
      </c>
      <c r="BF28" s="31">
        <v>2.824373610138423</v>
      </c>
      <c r="BG28">
        <v>87.50820166385687</v>
      </c>
      <c r="BH28" s="31">
        <v>2.801526717556957</v>
      </c>
      <c r="BI28">
        <v>465.01435516308226</v>
      </c>
      <c r="BJ28">
        <v>467.8792325858705</v>
      </c>
      <c r="BK28">
        <v>399.4189690388736</v>
      </c>
      <c r="BL28" s="31">
        <v>9.543407681518318</v>
      </c>
      <c r="BM28" s="31">
        <v>6.87</v>
      </c>
      <c r="BN28" s="31">
        <v>3.5584732824430434</v>
      </c>
      <c r="BO28">
        <v>-3.652372</v>
      </c>
      <c r="BQ28">
        <v>458.3172948021428</v>
      </c>
      <c r="BR28">
        <v>1.4781688865370484</v>
      </c>
      <c r="BS28">
        <v>84.35223378670615</v>
      </c>
      <c r="BT28" s="1">
        <v>5.214393449687571</v>
      </c>
      <c r="BU28">
        <v>454.96574760578324</v>
      </c>
      <c r="BW28">
        <v>75.62148337595907</v>
      </c>
      <c r="BX28">
        <v>432.5740414456045</v>
      </c>
      <c r="BY28">
        <v>2.928466954517546</v>
      </c>
      <c r="BZ28">
        <v>89.64965120802404</v>
      </c>
      <c r="CA28">
        <v>449.5909309447076</v>
      </c>
      <c r="CB28">
        <v>-2.154525527530893</v>
      </c>
      <c r="CC28">
        <v>10.48</v>
      </c>
      <c r="CD28" s="26">
        <v>5.965606550312429</v>
      </c>
      <c r="CE28">
        <v>-7.390951</v>
      </c>
      <c r="CG28">
        <v>435.5500849329136</v>
      </c>
      <c r="CH28">
        <v>606.2622764180749</v>
      </c>
      <c r="CI28">
        <v>2.3077130207449272</v>
      </c>
      <c r="CJ28">
        <v>83.95132808001993</v>
      </c>
      <c r="CK28" s="1">
        <v>4.718467623508715</v>
      </c>
      <c r="CL28">
        <v>464.2465970731788</v>
      </c>
      <c r="CM28" s="31">
        <v>461.73951556106607</v>
      </c>
      <c r="CN28">
        <v>448.84208709109635</v>
      </c>
      <c r="CO28">
        <v>-2.9967893460778896</v>
      </c>
      <c r="CP28">
        <v>9.99</v>
      </c>
      <c r="CQ28" s="1">
        <v>5.491532376491286</v>
      </c>
      <c r="CR28">
        <v>-6.759833</v>
      </c>
      <c r="CS28" s="1"/>
      <c r="CT28" s="30">
        <v>7.08</v>
      </c>
      <c r="CU28" s="30">
        <v>2.6068779137561005</v>
      </c>
      <c r="CV28" s="30">
        <v>4.473122086243899</v>
      </c>
      <c r="DC28" s="1"/>
      <c r="DD28" s="1"/>
      <c r="DE28" s="1"/>
      <c r="DF28" s="1"/>
      <c r="DG28" s="1">
        <v>266.316075</v>
      </c>
      <c r="DH28" s="1">
        <v>-1.0528</v>
      </c>
      <c r="DI28" s="1">
        <v>-1.01004245866649</v>
      </c>
      <c r="DJ28" s="31">
        <v>-0.4963174257347636</v>
      </c>
      <c r="DK28">
        <v>8.373333333333335</v>
      </c>
      <c r="DL28">
        <v>24</v>
      </c>
    </row>
    <row r="29" spans="1:116" ht="12.75">
      <c r="A29">
        <v>1995</v>
      </c>
      <c r="B29">
        <v>722.9266936</v>
      </c>
      <c r="C29">
        <v>2.509008075</v>
      </c>
      <c r="E29">
        <v>520.4217077337108</v>
      </c>
      <c r="F29">
        <v>1.891884373191715</v>
      </c>
      <c r="G29">
        <v>93.30676070927521</v>
      </c>
      <c r="H29">
        <v>2.250099561927521</v>
      </c>
      <c r="I29">
        <v>475.960653929251</v>
      </c>
      <c r="J29" s="26">
        <v>481.32407078047794</v>
      </c>
      <c r="K29">
        <v>443.30238789687104</v>
      </c>
      <c r="L29">
        <v>-3.305375626785178</v>
      </c>
      <c r="M29">
        <v>7.14</v>
      </c>
      <c r="N29">
        <v>4.779900438072479</v>
      </c>
      <c r="O29">
        <v>-5.741961</v>
      </c>
      <c r="Q29">
        <v>447.248370698973</v>
      </c>
      <c r="R29">
        <v>1.9691689027242205</v>
      </c>
      <c r="S29">
        <v>454.48888847881665</v>
      </c>
      <c r="T29">
        <v>1.7778320159358985</v>
      </c>
      <c r="U29">
        <v>474.6350363915842</v>
      </c>
      <c r="V29">
        <v>460.2086003526537</v>
      </c>
      <c r="W29">
        <v>528.147952227503</v>
      </c>
      <c r="X29" s="30">
        <v>2.8016101011722867</v>
      </c>
      <c r="Y29">
        <v>450.2176620229825</v>
      </c>
      <c r="Z29" s="30">
        <v>-4.484516362579825</v>
      </c>
      <c r="AA29">
        <v>7.59</v>
      </c>
      <c r="AB29">
        <v>5.812167984064102</v>
      </c>
      <c r="AC29">
        <v>-5.478641788772152</v>
      </c>
      <c r="AE29">
        <v>440.3828709032452</v>
      </c>
      <c r="AF29">
        <v>1.9829652133291802</v>
      </c>
      <c r="AG29">
        <v>93.93333333333332</v>
      </c>
      <c r="AH29">
        <v>1.7248368938359293</v>
      </c>
      <c r="AI29">
        <v>480.98340405938933</v>
      </c>
      <c r="AK29">
        <v>452.5881724994888</v>
      </c>
      <c r="AL29">
        <v>0.5887715684112891</v>
      </c>
      <c r="AM29">
        <v>468.81373156994977</v>
      </c>
      <c r="AN29">
        <v>-0.704896757207905</v>
      </c>
      <c r="AO29">
        <v>6.495</v>
      </c>
      <c r="AP29">
        <v>4.770163106164073</v>
      </c>
      <c r="AQ29">
        <v>-3.2586922299075436</v>
      </c>
      <c r="AS29">
        <v>698.8201166906053</v>
      </c>
      <c r="AT29">
        <v>2.7876777735564247</v>
      </c>
      <c r="AU29">
        <v>88.68130910165485</v>
      </c>
      <c r="AV29" s="1">
        <v>5.244371224602129</v>
      </c>
      <c r="AW29">
        <v>457.4710978503383</v>
      </c>
      <c r="AX29">
        <v>449.1441420659749</v>
      </c>
      <c r="AY29">
        <v>465.1519748933021</v>
      </c>
      <c r="AZ29">
        <v>-4.471733252900606</v>
      </c>
      <c r="BA29">
        <v>12.21</v>
      </c>
      <c r="BB29" s="31">
        <v>5.275628775397871</v>
      </c>
      <c r="BC29" s="26">
        <v>-7.406948</v>
      </c>
      <c r="BD29" s="31"/>
      <c r="BE29">
        <v>584.4859119162111</v>
      </c>
      <c r="BF29" s="31">
        <v>2.98795334107524</v>
      </c>
      <c r="BG29">
        <v>89.3417455648001</v>
      </c>
      <c r="BH29" s="31">
        <v>2.0952823462038417</v>
      </c>
      <c r="BI29">
        <v>468.213122712422</v>
      </c>
      <c r="BJ29">
        <v>471.5906227582757</v>
      </c>
      <c r="BK29">
        <v>405.6679859877426</v>
      </c>
      <c r="BL29" s="31">
        <v>6.249016948868984</v>
      </c>
      <c r="BM29" s="31">
        <v>6.9</v>
      </c>
      <c r="BN29" s="31">
        <v>4.774717653796158</v>
      </c>
      <c r="BO29">
        <v>-4.343611</v>
      </c>
      <c r="BQ29">
        <v>460.5983854869766</v>
      </c>
      <c r="BR29">
        <v>2.2810906848338277</v>
      </c>
      <c r="BS29">
        <v>87.830201511955</v>
      </c>
      <c r="BT29" s="1">
        <v>4.123148337770477</v>
      </c>
      <c r="BU29">
        <v>456.74683188040797</v>
      </c>
      <c r="BW29">
        <v>78.20971867007673</v>
      </c>
      <c r="BX29">
        <v>435.9393919497688</v>
      </c>
      <c r="BY29">
        <v>3.365350504164269</v>
      </c>
      <c r="BZ29">
        <v>89.04649804251129</v>
      </c>
      <c r="CA29">
        <v>448.9158683218556</v>
      </c>
      <c r="CB29">
        <v>-0.6750626228520105</v>
      </c>
      <c r="CC29">
        <v>11.47</v>
      </c>
      <c r="CD29" s="26">
        <v>6.3568516622295235</v>
      </c>
      <c r="CE29">
        <v>-5.182714</v>
      </c>
      <c r="CG29">
        <v>440.39859572277635</v>
      </c>
      <c r="CH29">
        <v>610.3017102458172</v>
      </c>
      <c r="CI29">
        <v>4.0394338277423</v>
      </c>
      <c r="CJ29">
        <v>87.87584535666102</v>
      </c>
      <c r="CK29" s="1">
        <v>4.6747530579865915</v>
      </c>
      <c r="CL29">
        <v>466.1550519424199</v>
      </c>
      <c r="CM29" s="31">
        <v>461.05556582644294</v>
      </c>
      <c r="CN29">
        <v>447.82813499171186</v>
      </c>
      <c r="CO29">
        <v>-1.0139520993844826</v>
      </c>
      <c r="CP29">
        <v>11.27</v>
      </c>
      <c r="CQ29" s="1">
        <v>5.315246942013409</v>
      </c>
      <c r="CR29">
        <v>-6.482038</v>
      </c>
      <c r="CS29" s="1"/>
      <c r="CT29" s="30">
        <v>6.58</v>
      </c>
      <c r="CU29" s="30">
        <v>2.8063599461772943</v>
      </c>
      <c r="CV29" s="30">
        <v>3.7736400538227053</v>
      </c>
      <c r="DC29" s="1"/>
      <c r="DD29" s="1"/>
      <c r="DE29" s="1"/>
      <c r="DF29" s="1"/>
      <c r="DG29" s="1">
        <v>250.9008075</v>
      </c>
      <c r="DH29" s="1">
        <v>-0.5366</v>
      </c>
      <c r="DI29" s="1">
        <v>-0.671560000234006</v>
      </c>
      <c r="DJ29" s="31">
        <v>-0.7631932392042801</v>
      </c>
      <c r="DK29">
        <v>8.722222222222223</v>
      </c>
      <c r="DL29">
        <v>25</v>
      </c>
    </row>
    <row r="30" spans="1:116" ht="12.75">
      <c r="A30">
        <v>1996</v>
      </c>
      <c r="B30">
        <v>724.35361605</v>
      </c>
      <c r="C30">
        <v>2.18020865</v>
      </c>
      <c r="E30">
        <v>523.007144150742</v>
      </c>
      <c r="F30">
        <v>2.585436417031133</v>
      </c>
      <c r="G30">
        <v>95.02692429521728</v>
      </c>
      <c r="H30">
        <v>1.8435572865955097</v>
      </c>
      <c r="I30">
        <v>471.3127327493184</v>
      </c>
      <c r="J30" s="26">
        <v>476.2259401230867</v>
      </c>
      <c r="K30">
        <v>441.4731702300047</v>
      </c>
      <c r="L30">
        <v>-1.8292176668663274</v>
      </c>
      <c r="M30">
        <v>6.32</v>
      </c>
      <c r="N30">
        <v>5.29644271340449</v>
      </c>
      <c r="O30">
        <v>-4.020751</v>
      </c>
      <c r="Q30">
        <v>448.2869588696425</v>
      </c>
      <c r="R30">
        <v>1.0385881706694704</v>
      </c>
      <c r="S30">
        <v>456.47734886566525</v>
      </c>
      <c r="T30">
        <v>2.009293034488885</v>
      </c>
      <c r="U30">
        <v>474.10270393498945</v>
      </c>
      <c r="V30">
        <v>459.1380759498948</v>
      </c>
      <c r="W30">
        <v>529.7631300597299</v>
      </c>
      <c r="X30" s="30">
        <v>1.615177832226891</v>
      </c>
      <c r="Y30">
        <v>447.5686837762238</v>
      </c>
      <c r="Z30" s="30">
        <v>-2.648978246758702</v>
      </c>
      <c r="AA30">
        <v>6.385</v>
      </c>
      <c r="AB30">
        <v>4.375706965511116</v>
      </c>
      <c r="AC30">
        <v>-4.056398478911631</v>
      </c>
      <c r="AE30">
        <v>441.3656637294726</v>
      </c>
      <c r="AF30">
        <v>0.9827928262274099</v>
      </c>
      <c r="AG30">
        <v>95.29166666666666</v>
      </c>
      <c r="AH30">
        <v>1.4460526347603864</v>
      </c>
      <c r="AI30">
        <v>476.9823027576542</v>
      </c>
      <c r="AK30">
        <v>450.98035838760563</v>
      </c>
      <c r="AL30">
        <v>-1.6078141118831581</v>
      </c>
      <c r="AM30">
        <v>466.6411897768312</v>
      </c>
      <c r="AN30">
        <v>-2.172541793118569</v>
      </c>
      <c r="AO30">
        <v>5.625833333333333</v>
      </c>
      <c r="AP30">
        <v>4.179780698572946</v>
      </c>
      <c r="AQ30">
        <v>-3.337794327245416</v>
      </c>
      <c r="AS30">
        <v>699.5329980607979</v>
      </c>
      <c r="AT30">
        <v>0.7128813701925765</v>
      </c>
      <c r="AU30">
        <v>92.20596926713918</v>
      </c>
      <c r="AV30" s="1">
        <v>3.9745242838533645</v>
      </c>
      <c r="AW30">
        <v>471.1330381816482</v>
      </c>
      <c r="AX30">
        <v>463.0837932736669</v>
      </c>
      <c r="AY30">
        <v>457.8597270332559</v>
      </c>
      <c r="AZ30">
        <v>-7.292247860046189</v>
      </c>
      <c r="BA30">
        <v>9.4</v>
      </c>
      <c r="BB30" s="31">
        <v>8.235475716146636</v>
      </c>
      <c r="BC30" s="26">
        <v>-6.958842</v>
      </c>
      <c r="BD30" s="31"/>
      <c r="BE30">
        <v>587.4800148390017</v>
      </c>
      <c r="BF30" s="31">
        <v>2.994102922790603</v>
      </c>
      <c r="BG30">
        <v>91.14347076702387</v>
      </c>
      <c r="BH30" s="31">
        <v>2.0166666666669997</v>
      </c>
      <c r="BI30">
        <v>465.58633003036095</v>
      </c>
      <c r="BJ30">
        <v>468.43509838625323</v>
      </c>
      <c r="BK30">
        <v>415.40872211362034</v>
      </c>
      <c r="BL30" s="31">
        <v>9.740736125877731</v>
      </c>
      <c r="BM30" s="31">
        <v>6.15</v>
      </c>
      <c r="BN30" s="31">
        <v>4.883333333333001</v>
      </c>
      <c r="BO30">
        <v>-1.890197</v>
      </c>
      <c r="BQ30">
        <v>464.1579257872255</v>
      </c>
      <c r="BR30">
        <v>3.559540300248898</v>
      </c>
      <c r="BS30">
        <v>90.57111647423721</v>
      </c>
      <c r="BT30" s="1">
        <v>3.1206975676915993</v>
      </c>
      <c r="BU30">
        <v>459.8145571051127</v>
      </c>
      <c r="BW30">
        <v>79.88746803069054</v>
      </c>
      <c r="BX30">
        <v>438.06189947972</v>
      </c>
      <c r="BY30">
        <v>2.1225075299512355</v>
      </c>
      <c r="BZ30">
        <v>88.20413299577066</v>
      </c>
      <c r="CA30">
        <v>447.9653821277359</v>
      </c>
      <c r="CB30">
        <v>-0.9504861941197191</v>
      </c>
      <c r="CC30">
        <v>8.56</v>
      </c>
      <c r="CD30" s="26">
        <v>8.349302432308402</v>
      </c>
      <c r="CE30">
        <v>-4.535382</v>
      </c>
      <c r="CG30">
        <v>442.78686061021847</v>
      </c>
      <c r="CH30">
        <v>612.6899751332593</v>
      </c>
      <c r="CI30">
        <v>2.3882648874421193</v>
      </c>
      <c r="CJ30">
        <v>91.00291309690559</v>
      </c>
      <c r="CK30" s="1">
        <v>3.558506581134746</v>
      </c>
      <c r="CL30">
        <v>468.3056724645162</v>
      </c>
      <c r="CM30" s="31">
        <v>463.8314784580394</v>
      </c>
      <c r="CN30">
        <v>446.87027058912594</v>
      </c>
      <c r="CO30">
        <v>-0.9578644025859262</v>
      </c>
      <c r="CP30">
        <v>8.74</v>
      </c>
      <c r="CQ30" s="1">
        <v>7.7114934188652535</v>
      </c>
      <c r="CR30">
        <v>-4.855494</v>
      </c>
      <c r="CS30" s="1"/>
      <c r="CT30" s="30">
        <v>6.4383333333333335</v>
      </c>
      <c r="CU30" s="30">
        <v>2.9301757462568467</v>
      </c>
      <c r="CV30" s="30">
        <v>3.5081575870764867</v>
      </c>
      <c r="DC30" s="1"/>
      <c r="DD30" s="1"/>
      <c r="DE30" s="1"/>
      <c r="DF30" s="1"/>
      <c r="DG30" s="1">
        <v>218.020865</v>
      </c>
      <c r="DH30" s="1">
        <v>-1.1391</v>
      </c>
      <c r="DI30" s="1">
        <v>-1.43524634847259</v>
      </c>
      <c r="DJ30" s="31">
        <v>-0.9381090456616202</v>
      </c>
      <c r="DK30">
        <v>9.071111111111112</v>
      </c>
      <c r="DL30">
        <v>26</v>
      </c>
    </row>
    <row r="31" spans="1:116" ht="12.75">
      <c r="A31">
        <v>1997</v>
      </c>
      <c r="B31">
        <v>726.9190518749999</v>
      </c>
      <c r="C31">
        <v>1.6613930749999999</v>
      </c>
      <c r="E31">
        <v>524.8298783498142</v>
      </c>
      <c r="F31">
        <v>1.8227341990722152</v>
      </c>
      <c r="G31">
        <v>96.28603104212893</v>
      </c>
      <c r="H31">
        <v>1.3250000000000206</v>
      </c>
      <c r="I31">
        <v>467.28288344619057</v>
      </c>
      <c r="J31" s="26">
        <v>469.9752828474039</v>
      </c>
      <c r="K31">
        <v>445.1354406576829</v>
      </c>
      <c r="L31">
        <v>3.6622704276782088</v>
      </c>
      <c r="M31">
        <v>5.68</v>
      </c>
      <c r="N31">
        <v>4.99499999999998</v>
      </c>
      <c r="O31">
        <v>-1.847228</v>
      </c>
      <c r="Q31">
        <v>450.3468097646757</v>
      </c>
      <c r="R31">
        <v>2.0598508950332075</v>
      </c>
      <c r="S31">
        <v>457.67052417067856</v>
      </c>
      <c r="T31">
        <v>1.2009075906741606</v>
      </c>
      <c r="U31">
        <v>468.8826235920808</v>
      </c>
      <c r="V31">
        <v>452.0970913957658</v>
      </c>
      <c r="W31">
        <v>528.2330325634294</v>
      </c>
      <c r="X31" s="30">
        <v>-1.5300974963004137</v>
      </c>
      <c r="Y31">
        <v>446.34966387718595</v>
      </c>
      <c r="Z31" s="30">
        <v>-1.2190198990378462</v>
      </c>
      <c r="AA31">
        <v>5.626666666666665</v>
      </c>
      <c r="AB31">
        <v>4.425759075992505</v>
      </c>
      <c r="AC31">
        <v>-2.9812701836714086</v>
      </c>
      <c r="AE31">
        <v>443.20776794713356</v>
      </c>
      <c r="AF31">
        <v>1.8421042176609603</v>
      </c>
      <c r="AG31">
        <v>97.08333333333334</v>
      </c>
      <c r="AH31">
        <v>1.8798041797876808</v>
      </c>
      <c r="AI31">
        <v>470.8609906813258</v>
      </c>
      <c r="AK31">
        <v>448.37366101841144</v>
      </c>
      <c r="AL31">
        <v>-2.606697369194194</v>
      </c>
      <c r="AM31">
        <v>463.14149380837034</v>
      </c>
      <c r="AN31">
        <v>-3.4996959684608555</v>
      </c>
      <c r="AO31">
        <v>5.076666666666667</v>
      </c>
      <c r="AP31">
        <v>3.1968624868789863</v>
      </c>
      <c r="AQ31">
        <v>-2.6656532316617443</v>
      </c>
      <c r="AS31">
        <v>701.4048469563455</v>
      </c>
      <c r="AT31">
        <v>1.8718488955476005</v>
      </c>
      <c r="AU31">
        <v>94.08983451536614</v>
      </c>
      <c r="AV31" s="1">
        <v>2.0431055203909976</v>
      </c>
      <c r="AW31">
        <v>472.56163390639585</v>
      </c>
      <c r="AX31">
        <v>465.0239149355669</v>
      </c>
      <c r="AY31">
        <v>451.24276819501546</v>
      </c>
      <c r="AZ31">
        <v>-6.616958838240464</v>
      </c>
      <c r="BA31">
        <v>6.86</v>
      </c>
      <c r="BB31" s="31">
        <v>7.356894479609003</v>
      </c>
      <c r="BC31" s="26">
        <v>-2.673331</v>
      </c>
      <c r="BD31" s="31"/>
      <c r="BE31">
        <v>591.2467334380756</v>
      </c>
      <c r="BF31" s="31">
        <v>3.766718599073897</v>
      </c>
      <c r="BG31">
        <v>93.10898916944947</v>
      </c>
      <c r="BH31" s="31">
        <v>2.1565103741218783</v>
      </c>
      <c r="BI31">
        <v>461.6110126026426</v>
      </c>
      <c r="BJ31">
        <v>463.02529663555543</v>
      </c>
      <c r="BK31">
        <v>425.2675272616063</v>
      </c>
      <c r="BL31" s="31">
        <v>9.858805147985947</v>
      </c>
      <c r="BM31" s="31">
        <v>5.58</v>
      </c>
      <c r="BN31" s="31">
        <v>3.993489625878122</v>
      </c>
      <c r="BO31">
        <v>-1.248258</v>
      </c>
      <c r="BQ31">
        <v>468.26199965458716</v>
      </c>
      <c r="BR31">
        <v>4.104073867361649</v>
      </c>
      <c r="BS31">
        <v>92.52891287586739</v>
      </c>
      <c r="BT31" s="1">
        <v>2.161612308474825</v>
      </c>
      <c r="BU31">
        <v>459.6129441335942</v>
      </c>
      <c r="BW31">
        <v>83.74765558397273</v>
      </c>
      <c r="BX31">
        <v>442.7808177286172</v>
      </c>
      <c r="BY31">
        <v>4.718918248897182</v>
      </c>
      <c r="BZ31">
        <v>90.5097152674049</v>
      </c>
      <c r="CA31">
        <v>450.5457195965221</v>
      </c>
      <c r="CB31">
        <v>2.5803374687861833</v>
      </c>
      <c r="CC31">
        <v>6.36</v>
      </c>
      <c r="CD31" s="26">
        <v>6.398387691525175</v>
      </c>
      <c r="CE31">
        <v>-3.35619</v>
      </c>
      <c r="CG31">
        <v>446.58259635773845</v>
      </c>
      <c r="CH31">
        <v>616.4857109190176</v>
      </c>
      <c r="CI31">
        <v>3.7957357857583247</v>
      </c>
      <c r="CJ31">
        <v>92.79631523317667</v>
      </c>
      <c r="CK31" s="1">
        <v>1.9707084918934026</v>
      </c>
      <c r="CL31">
        <v>464.05373298253824</v>
      </c>
      <c r="CM31" s="31">
        <v>461.0356712675391</v>
      </c>
      <c r="CN31">
        <v>449.1498689883988</v>
      </c>
      <c r="CO31">
        <v>2.2795983992728566</v>
      </c>
      <c r="CP31">
        <v>6.4</v>
      </c>
      <c r="CQ31" s="1">
        <v>6.769291508106598</v>
      </c>
      <c r="CR31">
        <v>-3.270552</v>
      </c>
      <c r="CS31" s="1"/>
      <c r="CT31" s="30">
        <v>6.3525</v>
      </c>
      <c r="CU31" s="30">
        <v>2.3408231834993853</v>
      </c>
      <c r="CV31" s="30">
        <v>4.011676816500614</v>
      </c>
      <c r="DC31" s="1"/>
      <c r="DD31" s="1"/>
      <c r="DE31" s="1"/>
      <c r="DF31" s="1"/>
      <c r="DG31" s="1">
        <v>166.1393075</v>
      </c>
      <c r="DH31" s="1">
        <v>-0.7734</v>
      </c>
      <c r="DI31" s="1">
        <v>-1.06421807559371</v>
      </c>
      <c r="DJ31" s="31">
        <v>-0.9999885855671581</v>
      </c>
      <c r="DK31">
        <v>9.42</v>
      </c>
      <c r="DL31">
        <v>27</v>
      </c>
    </row>
    <row r="32" spans="1:116" ht="12.75">
      <c r="A32">
        <v>1998</v>
      </c>
      <c r="B32">
        <v>729.601627075</v>
      </c>
      <c r="C32">
        <v>1.065735025</v>
      </c>
      <c r="E32">
        <v>528.3288763733593</v>
      </c>
      <c r="F32">
        <v>3.4989980235451412</v>
      </c>
      <c r="G32">
        <v>97.15711118150206</v>
      </c>
      <c r="H32">
        <v>0.9046796611566599</v>
      </c>
      <c r="I32">
        <v>467.28288344619057</v>
      </c>
      <c r="J32" s="26">
        <v>468.07413728351656</v>
      </c>
      <c r="K32">
        <v>451.37666396117993</v>
      </c>
      <c r="L32">
        <v>6.241223303497009</v>
      </c>
      <c r="M32">
        <v>4.71</v>
      </c>
      <c r="N32">
        <v>4.77532033884334</v>
      </c>
      <c r="O32">
        <v>-2.405724</v>
      </c>
      <c r="Q32">
        <v>452.5522703116966</v>
      </c>
      <c r="R32">
        <v>2.2054605470208912</v>
      </c>
      <c r="S32">
        <v>458.3408694206579</v>
      </c>
      <c r="T32">
        <v>0.6646792467634277</v>
      </c>
      <c r="U32">
        <v>469.07716141898453</v>
      </c>
      <c r="V32">
        <v>453.8651837718089</v>
      </c>
      <c r="W32">
        <v>529.6139227255571</v>
      </c>
      <c r="X32" s="30">
        <v>1.3808901621276846</v>
      </c>
      <c r="Y32">
        <v>447.60342542247605</v>
      </c>
      <c r="Z32" s="30">
        <v>1.2537615452901036</v>
      </c>
      <c r="AA32">
        <v>4.7175</v>
      </c>
      <c r="AB32">
        <v>4.052820753236572</v>
      </c>
      <c r="AC32">
        <v>-2.6210330051257125</v>
      </c>
      <c r="AE32">
        <v>445.0351378434803</v>
      </c>
      <c r="AF32">
        <v>1.8273698963467382</v>
      </c>
      <c r="AG32">
        <v>97.99166666666666</v>
      </c>
      <c r="AH32">
        <v>0.9371180149572389</v>
      </c>
      <c r="AI32">
        <v>470.91078903896477</v>
      </c>
      <c r="AK32">
        <v>447.09200373647064</v>
      </c>
      <c r="AL32">
        <v>-1.2816572819407952</v>
      </c>
      <c r="AM32">
        <v>461.5326971791403</v>
      </c>
      <c r="AN32">
        <v>-1.608796629230028</v>
      </c>
      <c r="AO32">
        <v>4.390833333333335</v>
      </c>
      <c r="AP32">
        <v>3.453715318376096</v>
      </c>
      <c r="AQ32">
        <v>-2.176373162086158</v>
      </c>
      <c r="AS32">
        <v>702.8335199706457</v>
      </c>
      <c r="AT32">
        <v>1.428673014300216</v>
      </c>
      <c r="AU32">
        <v>95.93676122931443</v>
      </c>
      <c r="AV32" s="1">
        <v>1.9629396984927938</v>
      </c>
      <c r="AW32">
        <v>468.95113344218424</v>
      </c>
      <c r="AX32">
        <v>463.9185064575369</v>
      </c>
      <c r="AY32">
        <v>451.3458809094157</v>
      </c>
      <c r="AZ32">
        <v>0.10311271440025394</v>
      </c>
      <c r="BA32">
        <v>4.88</v>
      </c>
      <c r="BB32" s="31">
        <v>4.8970603015072065</v>
      </c>
      <c r="BC32" s="26">
        <v>-3.071365</v>
      </c>
      <c r="BD32" s="31"/>
      <c r="BE32">
        <v>595.0952400413264</v>
      </c>
      <c r="BF32" s="31">
        <v>3.8485066032508257</v>
      </c>
      <c r="BG32">
        <v>94.95538524445475</v>
      </c>
      <c r="BH32" s="31">
        <v>1.9830481368936503</v>
      </c>
      <c r="BI32">
        <v>463.37576428400035</v>
      </c>
      <c r="BJ32">
        <v>464.6504049481068</v>
      </c>
      <c r="BK32">
        <v>434.63761762683015</v>
      </c>
      <c r="BL32" s="31">
        <v>9.37009036522386</v>
      </c>
      <c r="BM32" s="31">
        <v>4.63</v>
      </c>
      <c r="BN32" s="31">
        <v>3.5969518631063497</v>
      </c>
      <c r="BO32">
        <v>-0.8731902</v>
      </c>
      <c r="BQ32">
        <v>472.912966365112</v>
      </c>
      <c r="BR32">
        <v>4.6509667105248695</v>
      </c>
      <c r="BS32">
        <v>95.04240555127215</v>
      </c>
      <c r="BT32" s="1">
        <v>2.716440296641931</v>
      </c>
      <c r="BU32">
        <v>460.31681833174184</v>
      </c>
      <c r="BW32">
        <v>87.04859335038364</v>
      </c>
      <c r="BX32">
        <v>446.64665069840817</v>
      </c>
      <c r="BY32">
        <v>3.865832969790972</v>
      </c>
      <c r="BZ32">
        <v>91.58921519870819</v>
      </c>
      <c r="CA32">
        <v>451.73135267430524</v>
      </c>
      <c r="CB32">
        <v>1.1856330777831658</v>
      </c>
      <c r="CC32">
        <v>4.88</v>
      </c>
      <c r="CD32" s="26">
        <v>3.6435597033580693</v>
      </c>
      <c r="CE32">
        <v>-2.997127</v>
      </c>
      <c r="CG32">
        <v>448.2267119716394</v>
      </c>
      <c r="CH32">
        <v>620.8569265731264</v>
      </c>
      <c r="CI32">
        <v>4.371215654108823</v>
      </c>
      <c r="CJ32">
        <v>94.4977700629882</v>
      </c>
      <c r="CK32" s="1">
        <v>1.8335370596732625</v>
      </c>
      <c r="CL32">
        <v>464.43908991413724</v>
      </c>
      <c r="CM32" s="31">
        <v>462.91796384484434</v>
      </c>
      <c r="CN32">
        <v>452.14711188046863</v>
      </c>
      <c r="CO32">
        <v>2.997242892069835</v>
      </c>
      <c r="CP32">
        <v>4.83</v>
      </c>
      <c r="CQ32" s="1">
        <v>4.566462940326738</v>
      </c>
      <c r="CR32">
        <v>-3.10143</v>
      </c>
      <c r="CS32" s="1"/>
      <c r="CT32" s="30">
        <v>5.264166666666666</v>
      </c>
      <c r="CU32" s="30">
        <v>1.552154945069223</v>
      </c>
      <c r="CV32" s="30">
        <v>3.7120117215974435</v>
      </c>
      <c r="DC32" s="1"/>
      <c r="DD32" s="1"/>
      <c r="DE32" s="1"/>
      <c r="DF32" s="1"/>
      <c r="DG32" s="1">
        <v>106.57350249999999</v>
      </c>
      <c r="DH32" s="1">
        <v>-0.3978</v>
      </c>
      <c r="DI32" s="1">
        <v>-0.571182090325539</v>
      </c>
      <c r="DJ32" s="31">
        <v>-0.9413757617867562</v>
      </c>
      <c r="DK32">
        <v>9.76888888888889</v>
      </c>
      <c r="DL32">
        <v>28</v>
      </c>
    </row>
    <row r="33" spans="1:116" ht="12.75">
      <c r="A33">
        <v>1999</v>
      </c>
      <c r="B33">
        <v>732.439143825</v>
      </c>
      <c r="C33">
        <v>1.131172175</v>
      </c>
      <c r="E33">
        <v>531.5962619330863</v>
      </c>
      <c r="F33">
        <v>3.2673855597270176</v>
      </c>
      <c r="G33">
        <v>97.70351599619957</v>
      </c>
      <c r="H33">
        <v>0.5623930230662655</v>
      </c>
      <c r="I33">
        <v>464.91870714048656</v>
      </c>
      <c r="J33" s="26">
        <v>465.6338472562491</v>
      </c>
      <c r="K33">
        <v>456.8888726911256</v>
      </c>
      <c r="L33">
        <v>5.512208729945655</v>
      </c>
      <c r="M33">
        <v>4.68</v>
      </c>
      <c r="N33">
        <v>4.1476069769337345</v>
      </c>
      <c r="O33">
        <v>-2.281161</v>
      </c>
      <c r="Q33">
        <v>456.5402820131377</v>
      </c>
      <c r="R33">
        <v>3.98801170144111</v>
      </c>
      <c r="S33">
        <v>458.83962357176176</v>
      </c>
      <c r="T33">
        <v>0.5333397329236489</v>
      </c>
      <c r="U33">
        <v>466.1207086318388</v>
      </c>
      <c r="V33">
        <v>451.2911645828301</v>
      </c>
      <c r="W33">
        <v>535.9405348146174</v>
      </c>
      <c r="X33" s="30">
        <v>6.326612089060291</v>
      </c>
      <c r="Y33">
        <v>453.8991453147601</v>
      </c>
      <c r="Z33" s="30">
        <v>6.295719892284069</v>
      </c>
      <c r="AA33">
        <v>4.688333333333333</v>
      </c>
      <c r="AB33">
        <v>4.154993600409684</v>
      </c>
      <c r="AC33">
        <v>-1.737743525751997</v>
      </c>
      <c r="AE33">
        <v>446.89362038894257</v>
      </c>
      <c r="AF33">
        <v>1.858482545462266</v>
      </c>
      <c r="AG33">
        <v>98.55</v>
      </c>
      <c r="AH33">
        <v>0.5696085250442628</v>
      </c>
      <c r="AI33">
        <v>467.6638952756223</v>
      </c>
      <c r="AK33">
        <v>446.1740240227268</v>
      </c>
      <c r="AL33">
        <v>-0.9179797137438186</v>
      </c>
      <c r="AM33">
        <v>461.90329370537137</v>
      </c>
      <c r="AN33">
        <v>0.3705965262310542</v>
      </c>
      <c r="AO33">
        <v>4.2625</v>
      </c>
      <c r="AP33">
        <v>3.6928914749557364</v>
      </c>
      <c r="AQ33">
        <v>-1.4612326043737573</v>
      </c>
      <c r="AS33">
        <v>704.7403649690887</v>
      </c>
      <c r="AT33">
        <v>1.9068449984429208</v>
      </c>
      <c r="AU33">
        <v>97.5251182033094</v>
      </c>
      <c r="AV33" s="1">
        <v>1.6556291390725342</v>
      </c>
      <c r="AW33">
        <v>466.1550519424199</v>
      </c>
      <c r="AX33">
        <v>463.9861425778021</v>
      </c>
      <c r="AY33">
        <v>455.12026033530566</v>
      </c>
      <c r="AZ33">
        <v>3.774379425889947</v>
      </c>
      <c r="BA33">
        <v>4.73</v>
      </c>
      <c r="BB33" s="31">
        <v>3.2243708609274657</v>
      </c>
      <c r="BC33" s="26">
        <v>-1.779963</v>
      </c>
      <c r="BD33" s="31"/>
      <c r="BE33">
        <v>599.6733143646719</v>
      </c>
      <c r="BF33" s="31">
        <v>4.578074323345504</v>
      </c>
      <c r="BG33">
        <v>97.05491626522755</v>
      </c>
      <c r="BH33" s="31">
        <v>2.2110710365375708</v>
      </c>
      <c r="BI33">
        <v>462.3010104116422</v>
      </c>
      <c r="BJ33">
        <v>463.7734176861354</v>
      </c>
      <c r="BK33">
        <v>447.6874579232475</v>
      </c>
      <c r="BL33" s="31">
        <v>13.049840296417358</v>
      </c>
      <c r="BM33" s="31">
        <v>4.63</v>
      </c>
      <c r="BN33" s="31">
        <v>2.418928963462429</v>
      </c>
      <c r="BO33">
        <v>0.4140406</v>
      </c>
      <c r="BQ33">
        <v>476.77353644163685</v>
      </c>
      <c r="BR33">
        <v>3.860570076524823</v>
      </c>
      <c r="BS33">
        <v>97.23207401696222</v>
      </c>
      <c r="BT33" s="1">
        <v>2.303885779183923</v>
      </c>
      <c r="BU33">
        <v>460.816569496789</v>
      </c>
      <c r="BW33">
        <v>93.9300937766411</v>
      </c>
      <c r="BX33">
        <v>454.2550822373232</v>
      </c>
      <c r="BY33">
        <v>7.608431538915056</v>
      </c>
      <c r="BZ33">
        <v>96.60402159091548</v>
      </c>
      <c r="CA33">
        <v>457.06203717278476</v>
      </c>
      <c r="CB33">
        <v>5.330684498479513</v>
      </c>
      <c r="CC33">
        <v>4.78</v>
      </c>
      <c r="CD33" s="26">
        <v>2.576114220816077</v>
      </c>
      <c r="CE33">
        <v>-2.736365</v>
      </c>
      <c r="CG33">
        <v>455.5905706088386</v>
      </c>
      <c r="CH33">
        <v>625.4936853920883</v>
      </c>
      <c r="CI33">
        <v>4.63675881896188</v>
      </c>
      <c r="CJ33">
        <v>96.68130376124637</v>
      </c>
      <c r="CK33" s="1">
        <v>2.310672195547814</v>
      </c>
      <c r="CL33">
        <v>463.0837932736669</v>
      </c>
      <c r="CM33" s="31">
        <v>462.6735963902652</v>
      </c>
      <c r="CN33">
        <v>456.70623030777284</v>
      </c>
      <c r="CO33">
        <v>4.559118427304213</v>
      </c>
      <c r="CP33">
        <v>4.73</v>
      </c>
      <c r="CQ33" s="1">
        <v>2.5193278044521863</v>
      </c>
      <c r="CR33">
        <v>-1.306855</v>
      </c>
      <c r="CS33" s="1"/>
      <c r="CT33" s="30">
        <v>5.636666666666667</v>
      </c>
      <c r="CU33" s="30">
        <v>2.186380146559591</v>
      </c>
      <c r="CV33" s="30">
        <v>3.450286520107075</v>
      </c>
      <c r="DC33" s="1"/>
      <c r="DD33" s="1"/>
      <c r="DE33" s="1"/>
      <c r="DF33" s="1"/>
      <c r="DG33" s="1">
        <v>113.1172175</v>
      </c>
      <c r="DH33" s="1">
        <v>0.1382</v>
      </c>
      <c r="DI33" s="1">
        <v>0.10097287936074999</v>
      </c>
      <c r="DJ33" s="31">
        <v>-0.7693330526142074</v>
      </c>
      <c r="DK33">
        <v>10.117777777777778</v>
      </c>
      <c r="DL33">
        <v>29</v>
      </c>
    </row>
    <row r="34" spans="1:116" ht="12.75">
      <c r="A34">
        <v>2000</v>
      </c>
      <c r="B34">
        <v>736.397727775</v>
      </c>
      <c r="C34">
        <v>2.3099800249999998</v>
      </c>
      <c r="E34">
        <v>534.8973926012925</v>
      </c>
      <c r="F34">
        <v>3.301130668206156</v>
      </c>
      <c r="G34">
        <v>100</v>
      </c>
      <c r="H34">
        <v>2.3504619873554677</v>
      </c>
      <c r="I34">
        <v>460.51701859880916</v>
      </c>
      <c r="J34" s="26">
        <v>460.51701859880916</v>
      </c>
      <c r="K34">
        <v>460.5170185988091</v>
      </c>
      <c r="L34">
        <v>3.6281459076835176</v>
      </c>
      <c r="M34">
        <v>5.56</v>
      </c>
      <c r="N34">
        <v>2.329538012644532</v>
      </c>
      <c r="O34">
        <v>-1.631611</v>
      </c>
      <c r="Q34">
        <v>460.51332248512347</v>
      </c>
      <c r="R34">
        <v>3.973040471985769</v>
      </c>
      <c r="S34">
        <v>460.51701859880916</v>
      </c>
      <c r="T34">
        <v>1.6990291534037694</v>
      </c>
      <c r="U34">
        <v>460.505277212759</v>
      </c>
      <c r="V34">
        <v>444.4570581965266</v>
      </c>
      <c r="W34">
        <v>542.6783034359084</v>
      </c>
      <c r="X34" s="30">
        <v>6.737768621291025</v>
      </c>
      <c r="Y34">
        <v>460.507455625139</v>
      </c>
      <c r="Z34" s="30">
        <v>6.608310310378897</v>
      </c>
      <c r="AA34">
        <v>5.451666666666665</v>
      </c>
      <c r="AB34">
        <v>3.7526375132628953</v>
      </c>
      <c r="AC34">
        <v>-1.4755535838685139</v>
      </c>
      <c r="AE34">
        <v>450.2967088244798</v>
      </c>
      <c r="AF34">
        <v>3.4030884355372564</v>
      </c>
      <c r="AG34">
        <v>100</v>
      </c>
      <c r="AH34">
        <v>1.4713784369285776</v>
      </c>
      <c r="AI34">
        <v>460.5021094934326</v>
      </c>
      <c r="AK34">
        <v>445.0391808848104</v>
      </c>
      <c r="AL34">
        <v>-1.134843137916448</v>
      </c>
      <c r="AM34">
        <v>460.5156980329295</v>
      </c>
      <c r="AN34">
        <v>-1.3875956724418756</v>
      </c>
      <c r="AO34">
        <v>5.239166666666668</v>
      </c>
      <c r="AP34">
        <v>3.7677882297380902</v>
      </c>
      <c r="AQ34">
        <v>1.3134545454545454</v>
      </c>
      <c r="AS34">
        <v>708.2595419643199</v>
      </c>
      <c r="AT34">
        <v>3.5191769952311915</v>
      </c>
      <c r="AU34">
        <v>100</v>
      </c>
      <c r="AV34" s="1">
        <v>2.5376865388988756</v>
      </c>
      <c r="AW34">
        <v>460.51701859880916</v>
      </c>
      <c r="AX34">
        <v>460.51701859880916</v>
      </c>
      <c r="AY34">
        <v>460.51701859880916</v>
      </c>
      <c r="AZ34">
        <v>5.3967582635035</v>
      </c>
      <c r="BA34">
        <v>5.58</v>
      </c>
      <c r="BB34" s="31">
        <v>2.192313461101125</v>
      </c>
      <c r="BC34" s="26">
        <v>-0.8631454</v>
      </c>
      <c r="BD34" s="31"/>
      <c r="BE34">
        <v>603.538573416591</v>
      </c>
      <c r="BF34" s="31">
        <v>3.865259051919111</v>
      </c>
      <c r="BG34">
        <v>100</v>
      </c>
      <c r="BH34" s="31">
        <v>3.0344508532924364</v>
      </c>
      <c r="BI34">
        <v>460.51701859880916</v>
      </c>
      <c r="BJ34">
        <v>460.51701859880916</v>
      </c>
      <c r="BK34">
        <v>460.51701859880916</v>
      </c>
      <c r="BL34" s="31">
        <v>12.829560675561652</v>
      </c>
      <c r="BM34" s="31">
        <v>5.4</v>
      </c>
      <c r="BN34" s="31">
        <v>1.5955491467075635</v>
      </c>
      <c r="BO34">
        <v>1.9726721</v>
      </c>
      <c r="BQ34">
        <v>480.62308962936555</v>
      </c>
      <c r="BR34">
        <v>3.849553187728702</v>
      </c>
      <c r="BS34">
        <v>100</v>
      </c>
      <c r="BT34" s="1">
        <v>2.8467211164856066</v>
      </c>
      <c r="BU34">
        <v>460.51701859880916</v>
      </c>
      <c r="BW34">
        <v>100</v>
      </c>
      <c r="BX34">
        <v>460.51701859880916</v>
      </c>
      <c r="BY34">
        <v>6.261936361485937</v>
      </c>
      <c r="BZ34">
        <v>100</v>
      </c>
      <c r="CA34">
        <v>460.51701859880916</v>
      </c>
      <c r="CB34">
        <v>3.4549814260244034</v>
      </c>
      <c r="CC34">
        <v>5.59</v>
      </c>
      <c r="CD34" s="26">
        <v>1.9332788835143937</v>
      </c>
      <c r="CE34">
        <v>-2.965944</v>
      </c>
      <c r="CG34">
        <v>460.51701859880916</v>
      </c>
      <c r="CH34">
        <v>630.420133726281</v>
      </c>
      <c r="CI34">
        <v>4.926448334192742</v>
      </c>
      <c r="CJ34">
        <v>100</v>
      </c>
      <c r="CK34" s="1">
        <v>3.4326142797465042</v>
      </c>
      <c r="CL34">
        <v>460.51701859880916</v>
      </c>
      <c r="CM34" s="31">
        <v>460.51701859880916</v>
      </c>
      <c r="CN34">
        <v>460.51307695109466</v>
      </c>
      <c r="CO34">
        <v>3.806846643321819</v>
      </c>
      <c r="CP34">
        <v>5.53</v>
      </c>
      <c r="CQ34" s="1">
        <v>1.2973857202534962</v>
      </c>
      <c r="CR34">
        <v>-0.8853447</v>
      </c>
      <c r="CS34" s="1"/>
      <c r="CT34" s="30">
        <v>6.029166666666667</v>
      </c>
      <c r="CU34" s="30">
        <v>3.376168176631583</v>
      </c>
      <c r="CV34" s="30">
        <v>2.652998490035084</v>
      </c>
      <c r="DC34" s="1"/>
      <c r="DD34" s="1"/>
      <c r="DE34" s="1"/>
      <c r="DF34" s="1"/>
      <c r="DG34" s="1">
        <v>230.99800249999998</v>
      </c>
      <c r="DH34" s="1">
        <v>1.781</v>
      </c>
      <c r="DI34" s="1">
        <v>1.94339362639617</v>
      </c>
      <c r="DJ34" s="31">
        <v>-0.5045905273546286</v>
      </c>
      <c r="DK34">
        <v>10.466666666666667</v>
      </c>
      <c r="DL34">
        <v>30</v>
      </c>
    </row>
    <row r="35" spans="1:116" ht="12.75">
      <c r="A35">
        <v>2001</v>
      </c>
      <c r="B35">
        <v>738.331759125</v>
      </c>
      <c r="C35">
        <v>2.1321157</v>
      </c>
      <c r="E35">
        <v>535.7252563335041</v>
      </c>
      <c r="F35">
        <v>0.8278637322116538</v>
      </c>
      <c r="G35">
        <v>102.6634372925463</v>
      </c>
      <c r="H35">
        <v>2.6634372925463</v>
      </c>
      <c r="I35">
        <v>459.91521136625283</v>
      </c>
      <c r="J35" s="26">
        <v>458.94472255228555</v>
      </c>
      <c r="K35">
        <v>466.81679139527114</v>
      </c>
      <c r="L35">
        <v>6.299772796462037</v>
      </c>
      <c r="M35">
        <v>5.07</v>
      </c>
      <c r="N35">
        <v>2.8965627074536995</v>
      </c>
      <c r="O35">
        <v>-0.1012686</v>
      </c>
      <c r="Q35">
        <v>462.3101745576344</v>
      </c>
      <c r="R35">
        <v>1.7968520725109443</v>
      </c>
      <c r="S35">
        <v>462.16674063236695</v>
      </c>
      <c r="T35">
        <v>1.6300144424322538</v>
      </c>
      <c r="U35">
        <v>460.1377937132107</v>
      </c>
      <c r="V35">
        <v>442.57571253421906</v>
      </c>
      <c r="W35">
        <v>548.6358049778584</v>
      </c>
      <c r="X35" s="30">
        <v>5.9575015419499096</v>
      </c>
      <c r="Y35">
        <v>466.3144892621073</v>
      </c>
      <c r="Z35" s="30">
        <v>5.807033636968299</v>
      </c>
      <c r="AA35">
        <v>5.046666666666665</v>
      </c>
      <c r="AB35">
        <v>3.4166522242344115</v>
      </c>
      <c r="AC35">
        <v>-1.5569665892156126</v>
      </c>
      <c r="AE35">
        <v>451.6511477417547</v>
      </c>
      <c r="AF35">
        <v>1.3544389172748765</v>
      </c>
      <c r="AG35">
        <v>101.975</v>
      </c>
      <c r="AH35">
        <v>1.9754735931510614</v>
      </c>
      <c r="AI35">
        <v>460.477945427676</v>
      </c>
      <c r="AK35">
        <v>443.0084886439749</v>
      </c>
      <c r="AL35">
        <v>-2.030692240835492</v>
      </c>
      <c r="AM35">
        <v>458.63088343898255</v>
      </c>
      <c r="AN35">
        <v>-1.8848145939469418</v>
      </c>
      <c r="AO35">
        <v>4.699166666666668</v>
      </c>
      <c r="AP35">
        <v>2.723693073515606</v>
      </c>
      <c r="AQ35">
        <v>-2.8208938272539656</v>
      </c>
      <c r="AS35">
        <v>710.0391786615959</v>
      </c>
      <c r="AT35">
        <v>1.7796366972760325</v>
      </c>
      <c r="AU35">
        <v>102.78516548463386</v>
      </c>
      <c r="AV35" s="1">
        <v>2.785165484633856</v>
      </c>
      <c r="AW35">
        <v>462.2027303054514</v>
      </c>
      <c r="AX35">
        <v>464.1309232603964</v>
      </c>
      <c r="AY35">
        <v>466.1040246215979</v>
      </c>
      <c r="AZ35">
        <v>5.587006022788728</v>
      </c>
      <c r="BA35">
        <v>5.19</v>
      </c>
      <c r="BB35" s="31">
        <v>2.7948345153661442</v>
      </c>
      <c r="BC35" s="26">
        <v>-3.101933</v>
      </c>
      <c r="BD35" s="31"/>
      <c r="BE35">
        <v>605.4460472806767</v>
      </c>
      <c r="BF35" s="31">
        <v>1.9074738640856594</v>
      </c>
      <c r="BG35">
        <v>104.2</v>
      </c>
      <c r="BH35" s="31">
        <v>4.2</v>
      </c>
      <c r="BI35">
        <v>464.05373298253824</v>
      </c>
      <c r="BJ35">
        <v>463.1909483177713</v>
      </c>
      <c r="BK35">
        <v>465.99433427656345</v>
      </c>
      <c r="BL35" s="31">
        <v>5.477315677754291</v>
      </c>
      <c r="BM35" s="31">
        <v>4.96</v>
      </c>
      <c r="BN35" s="31">
        <v>1.2</v>
      </c>
      <c r="BO35">
        <v>-0.2548405</v>
      </c>
      <c r="BQ35">
        <v>482.6193090319121</v>
      </c>
      <c r="BR35">
        <v>1.9962194025465578</v>
      </c>
      <c r="BS35">
        <v>104.3947571318427</v>
      </c>
      <c r="BT35" s="1">
        <v>4.394757131842697</v>
      </c>
      <c r="BU35">
        <v>463.4728988229636</v>
      </c>
      <c r="BW35">
        <v>103.63171355498721</v>
      </c>
      <c r="BX35">
        <v>464.0843398377254</v>
      </c>
      <c r="BY35">
        <v>3.567321238916236</v>
      </c>
      <c r="BZ35">
        <v>99.26907864166797</v>
      </c>
      <c r="CA35">
        <v>459.78341292214776</v>
      </c>
      <c r="CB35">
        <v>-0.7336056766613979</v>
      </c>
      <c r="CC35">
        <v>5.16</v>
      </c>
      <c r="CD35" s="26">
        <v>1.1952428681573029</v>
      </c>
      <c r="CE35">
        <v>-4.320946</v>
      </c>
      <c r="CG35">
        <v>464.10005563407356</v>
      </c>
      <c r="CH35">
        <v>634.0031703081022</v>
      </c>
      <c r="CI35">
        <v>3.5830365818211476</v>
      </c>
      <c r="CJ35">
        <v>103.59110087564771</v>
      </c>
      <c r="CK35" s="1">
        <v>3.5911008756477125</v>
      </c>
      <c r="CL35">
        <v>461.80864112546374</v>
      </c>
      <c r="CM35" s="31">
        <v>463.6571949127623</v>
      </c>
      <c r="CN35">
        <v>466.76458234844455</v>
      </c>
      <c r="CO35">
        <v>6.251505397349888</v>
      </c>
      <c r="CP35">
        <v>5.12</v>
      </c>
      <c r="CQ35" s="1">
        <v>1.9388991243522877</v>
      </c>
      <c r="CR35">
        <v>-0.5171314</v>
      </c>
      <c r="CS35" s="1"/>
      <c r="CT35" s="30">
        <v>5.0175</v>
      </c>
      <c r="CU35" s="30">
        <v>2.831158826170632</v>
      </c>
      <c r="CV35" s="30">
        <v>2.1863411738293674</v>
      </c>
      <c r="DC35" s="1"/>
      <c r="DD35" s="1"/>
      <c r="DE35" s="1"/>
      <c r="DF35" s="1"/>
      <c r="DG35" s="1">
        <v>213.21157</v>
      </c>
      <c r="DH35" s="1">
        <v>1.4932</v>
      </c>
      <c r="DI35" s="1">
        <v>1.8344714149185</v>
      </c>
      <c r="DJ35" s="31">
        <v>-0.17904800276304528</v>
      </c>
      <c r="DK35">
        <v>10.815555555555557</v>
      </c>
      <c r="DL35">
        <v>31</v>
      </c>
    </row>
    <row r="36" spans="1:116" ht="12.75">
      <c r="A36">
        <v>2002</v>
      </c>
      <c r="B36">
        <v>739.280845225</v>
      </c>
      <c r="C36">
        <v>2.23292215</v>
      </c>
      <c r="E36">
        <v>536.5782841327692</v>
      </c>
      <c r="F36">
        <v>0.8530277992650781</v>
      </c>
      <c r="G36">
        <v>104.5135288846338</v>
      </c>
      <c r="H36">
        <v>1.8020939497822797</v>
      </c>
      <c r="I36">
        <v>460.01576441645466</v>
      </c>
      <c r="J36" s="26">
        <v>458.40486893659795</v>
      </c>
      <c r="K36">
        <v>481.07220009717315</v>
      </c>
      <c r="L36">
        <v>14.255408701902013</v>
      </c>
      <c r="M36">
        <v>4.97</v>
      </c>
      <c r="N36">
        <v>3.2679060502177206</v>
      </c>
      <c r="O36">
        <v>-0.6918615</v>
      </c>
      <c r="Q36">
        <v>463.41899588240614</v>
      </c>
      <c r="R36">
        <v>1.108821324771725</v>
      </c>
      <c r="S36">
        <v>464.0733760825848</v>
      </c>
      <c r="T36">
        <v>1.9256310271433819</v>
      </c>
      <c r="U36">
        <v>461.7480769749379</v>
      </c>
      <c r="V36">
        <v>443.0001498500639</v>
      </c>
      <c r="W36">
        <v>554.5969077780745</v>
      </c>
      <c r="X36" s="30">
        <v>5.9611028002161675</v>
      </c>
      <c r="Y36">
        <v>472.31474096295585</v>
      </c>
      <c r="Z36" s="30">
        <v>6.000251700848537</v>
      </c>
      <c r="AA36">
        <v>4.925833333333333</v>
      </c>
      <c r="AB36">
        <v>3.0002023061899514</v>
      </c>
      <c r="AC36">
        <v>-3.1654462759265853</v>
      </c>
      <c r="AE36">
        <v>451.6583581973551</v>
      </c>
      <c r="AF36">
        <v>0.007210455600386467</v>
      </c>
      <c r="AG36">
        <v>103.375</v>
      </c>
      <c r="AH36">
        <v>1.3743490761013</v>
      </c>
      <c r="AI36">
        <v>461.4626889623656</v>
      </c>
      <c r="AK36">
        <v>441.59402564941973</v>
      </c>
      <c r="AL36">
        <v>-1.4144629945551515</v>
      </c>
      <c r="AM36">
        <v>455.2657961546449</v>
      </c>
      <c r="AN36">
        <v>-3.365087284337676</v>
      </c>
      <c r="AO36">
        <v>4.610833333333334</v>
      </c>
      <c r="AP36">
        <v>3.236484257232034</v>
      </c>
      <c r="AQ36">
        <v>-3.6552969529390875</v>
      </c>
      <c r="AS36">
        <v>710.3805991466244</v>
      </c>
      <c r="AT36">
        <v>0.3414204850284932</v>
      </c>
      <c r="AU36">
        <v>105.31914893617021</v>
      </c>
      <c r="AV36" s="1">
        <v>2.465320204125332</v>
      </c>
      <c r="AW36">
        <v>465.7762636107262</v>
      </c>
      <c r="AX36">
        <v>467.1145174911624</v>
      </c>
      <c r="AY36">
        <v>472.67515081444975</v>
      </c>
      <c r="AZ36">
        <v>6.571126192851864</v>
      </c>
      <c r="BA36">
        <v>5.03</v>
      </c>
      <c r="BB36" s="31">
        <v>2.7246797958746685</v>
      </c>
      <c r="BC36" s="26">
        <v>-3.011931</v>
      </c>
      <c r="BD36" s="31"/>
      <c r="BE36">
        <v>605.5223076631167</v>
      </c>
      <c r="BF36" s="31">
        <v>0.0762603824400685</v>
      </c>
      <c r="BG36">
        <v>107.6</v>
      </c>
      <c r="BH36" s="31">
        <v>3.262955854126681</v>
      </c>
      <c r="BI36">
        <v>467.9349584162343</v>
      </c>
      <c r="BJ36">
        <v>465.9658371272161</v>
      </c>
      <c r="BK36">
        <v>470.1703692405483</v>
      </c>
      <c r="BL36" s="31">
        <v>4.1760349639848755</v>
      </c>
      <c r="BM36" s="31">
        <v>4.89</v>
      </c>
      <c r="BN36" s="31">
        <v>1.6970441458733188</v>
      </c>
      <c r="BO36">
        <v>-1.994351</v>
      </c>
      <c r="BQ36">
        <v>483.3790711260543</v>
      </c>
      <c r="BR36">
        <v>0.7597620941422178</v>
      </c>
      <c r="BS36">
        <v>108.09560524286816</v>
      </c>
      <c r="BT36" s="1">
        <v>3.5450516986706315</v>
      </c>
      <c r="BU36">
        <v>466.1550519424199</v>
      </c>
      <c r="BW36">
        <v>104.77067348678602</v>
      </c>
      <c r="BX36">
        <v>465.17738995849874</v>
      </c>
      <c r="BY36">
        <v>1.0930501207733414</v>
      </c>
      <c r="BZ36">
        <v>96.92408239112801</v>
      </c>
      <c r="CA36">
        <v>457.3928016306896</v>
      </c>
      <c r="CB36">
        <v>-2.3906112914581854</v>
      </c>
      <c r="CC36">
        <v>5.01</v>
      </c>
      <c r="CD36" s="26">
        <v>1.6149483013293686</v>
      </c>
      <c r="CE36">
        <v>-2.889351</v>
      </c>
      <c r="CG36">
        <v>466.76835338425127</v>
      </c>
      <c r="CH36">
        <v>636.671467995017</v>
      </c>
      <c r="CI36">
        <v>2.668297686914798</v>
      </c>
      <c r="CJ36">
        <v>106.76800921191705</v>
      </c>
      <c r="CK36" s="1">
        <v>3.0667772708419694</v>
      </c>
      <c r="CL36">
        <v>463.7637376125593</v>
      </c>
      <c r="CM36" s="31">
        <v>467.73047837472905</v>
      </c>
      <c r="CN36">
        <v>478.8376851605495</v>
      </c>
      <c r="CO36">
        <v>12.073102812104935</v>
      </c>
      <c r="CP36">
        <v>4.96</v>
      </c>
      <c r="CQ36" s="1">
        <v>2.0532227291580307</v>
      </c>
      <c r="CR36">
        <v>-0.2912757</v>
      </c>
      <c r="CS36" s="1"/>
      <c r="CT36" s="30">
        <v>4.610833333333333</v>
      </c>
      <c r="CU36" s="30">
        <v>1.5853976268312198</v>
      </c>
      <c r="CV36" s="30">
        <v>3.0254357065021136</v>
      </c>
      <c r="DC36" s="1"/>
      <c r="DD36" s="1"/>
      <c r="DE36" s="1"/>
      <c r="DF36" s="1"/>
      <c r="DG36" s="1">
        <v>223.29221499999997</v>
      </c>
      <c r="DH36" s="1">
        <v>0.5673</v>
      </c>
      <c r="DI36" s="1">
        <v>0.818391072801106</v>
      </c>
      <c r="DJ36" s="31">
        <v>0.16806868515154083</v>
      </c>
      <c r="DK36">
        <v>11.164444444444445</v>
      </c>
      <c r="DL36">
        <v>32</v>
      </c>
    </row>
    <row r="37" spans="1:116" ht="12.75">
      <c r="A37">
        <v>2003</v>
      </c>
      <c r="B37">
        <v>740.0589981749999</v>
      </c>
      <c r="C37">
        <v>2.089892425</v>
      </c>
      <c r="E37">
        <v>537.6613518817626</v>
      </c>
      <c r="F37">
        <v>1.0830677489933578</v>
      </c>
      <c r="G37">
        <v>105.93026967515502</v>
      </c>
      <c r="H37">
        <v>1.3555573193639647</v>
      </c>
      <c r="I37">
        <v>462.3991940228679</v>
      </c>
      <c r="J37" s="26">
        <v>460.16640466588035</v>
      </c>
      <c r="K37">
        <v>495.06087791446635</v>
      </c>
      <c r="L37">
        <v>13.988677817293194</v>
      </c>
      <c r="M37">
        <v>4.15</v>
      </c>
      <c r="N37">
        <v>3.614442680636035</v>
      </c>
      <c r="O37">
        <v>-1.769777</v>
      </c>
      <c r="Q37">
        <v>464.5391034885846</v>
      </c>
      <c r="R37">
        <v>1.1201076061784647</v>
      </c>
      <c r="S37">
        <v>466.129523286365</v>
      </c>
      <c r="T37">
        <v>2.4072491453902947</v>
      </c>
      <c r="U37">
        <v>466.9497819214985</v>
      </c>
      <c r="V37">
        <v>447.59517818868426</v>
      </c>
      <c r="W37">
        <v>563.3796003081083</v>
      </c>
      <c r="X37" s="30">
        <v>8.782692530033728</v>
      </c>
      <c r="Y37">
        <v>481.24552602682445</v>
      </c>
      <c r="Z37" s="30">
        <v>8.930785063868598</v>
      </c>
      <c r="AA37">
        <v>4.1825</v>
      </c>
      <c r="AB37">
        <v>1.7752508546097057</v>
      </c>
      <c r="AC37">
        <v>-4.188100854234991</v>
      </c>
      <c r="AE37">
        <v>451.4580680937589</v>
      </c>
      <c r="AF37">
        <v>-0.20029010359615995</v>
      </c>
      <c r="AG37">
        <v>104.45833333333337</v>
      </c>
      <c r="AH37">
        <v>1.0480222768421477</v>
      </c>
      <c r="AI37">
        <v>466.56170038187116</v>
      </c>
      <c r="AK37">
        <v>440.6016053750722</v>
      </c>
      <c r="AL37">
        <v>-0.9924202743475234</v>
      </c>
      <c r="AM37">
        <v>453.2138979558937</v>
      </c>
      <c r="AN37">
        <v>-2.0518981987511893</v>
      </c>
      <c r="AO37">
        <v>3.8056884057971017</v>
      </c>
      <c r="AP37">
        <v>2.7576661289549538</v>
      </c>
      <c r="AQ37">
        <v>-4.023594725884802</v>
      </c>
      <c r="AS37">
        <v>710.4178028319689</v>
      </c>
      <c r="AT37">
        <v>0.03720368534447971</v>
      </c>
      <c r="AU37">
        <v>108.13386524822695</v>
      </c>
      <c r="AV37" s="1">
        <v>2.672558922558932</v>
      </c>
      <c r="AW37">
        <v>473.2683506287051</v>
      </c>
      <c r="AX37">
        <v>473.6110725248687</v>
      </c>
      <c r="AY37">
        <v>479.6839485682736</v>
      </c>
      <c r="AZ37">
        <v>7.008797753823842</v>
      </c>
      <c r="BA37">
        <v>4.25</v>
      </c>
      <c r="BB37" s="31">
        <v>2.3574410774410683</v>
      </c>
      <c r="BC37" s="26">
        <v>-3.488512</v>
      </c>
      <c r="BD37" s="31"/>
      <c r="BE37">
        <v>605.8573979369619</v>
      </c>
      <c r="BF37" s="31">
        <v>0.33509027384513956</v>
      </c>
      <c r="BG37">
        <v>109.85833333333333</v>
      </c>
      <c r="BH37" s="31">
        <v>2.09882280049567</v>
      </c>
      <c r="BI37">
        <v>472.38417157055903</v>
      </c>
      <c r="BJ37">
        <v>470.86288943563216</v>
      </c>
      <c r="BK37">
        <v>472.5497210557075</v>
      </c>
      <c r="BL37" s="31">
        <v>2.3793518151591684</v>
      </c>
      <c r="BM37" s="31">
        <v>4.12</v>
      </c>
      <c r="BN37" s="31">
        <v>2.7911771995043297</v>
      </c>
      <c r="BO37">
        <v>-3.148162</v>
      </c>
      <c r="BQ37">
        <v>482.2530647426562</v>
      </c>
      <c r="BR37">
        <v>-1.1260063833981349</v>
      </c>
      <c r="BS37">
        <v>111.64474428167566</v>
      </c>
      <c r="BT37" s="1">
        <v>3.283333333333327</v>
      </c>
      <c r="BU37">
        <v>471.1330381816482</v>
      </c>
      <c r="BW37">
        <v>106.4757033248082</v>
      </c>
      <c r="BX37">
        <v>466.7916821326866</v>
      </c>
      <c r="BY37">
        <v>1.6142921741878808</v>
      </c>
      <c r="BZ37">
        <v>95.37009915681641</v>
      </c>
      <c r="CA37">
        <v>455.7765103296859</v>
      </c>
      <c r="CB37">
        <v>-1.6162913010036846</v>
      </c>
      <c r="CC37">
        <v>4.18</v>
      </c>
      <c r="CD37" s="26">
        <v>1.7266666666666728</v>
      </c>
      <c r="CE37">
        <v>-2.96496</v>
      </c>
      <c r="CG37">
        <v>469.76866875529504</v>
      </c>
      <c r="CH37">
        <v>639.6717919891734</v>
      </c>
      <c r="CI37">
        <v>3.0003239941563606</v>
      </c>
      <c r="CJ37">
        <v>110.01283129805358</v>
      </c>
      <c r="CK37" s="1">
        <v>3.039133266684879</v>
      </c>
      <c r="CL37">
        <v>468.3981366412381</v>
      </c>
      <c r="CM37" s="31">
        <v>473.7338149565509</v>
      </c>
      <c r="CN37">
        <v>493.94780843145895</v>
      </c>
      <c r="CO37">
        <v>15.110123270909469</v>
      </c>
      <c r="CP37">
        <v>4.12</v>
      </c>
      <c r="CQ37" s="1">
        <v>1.9208667333151208</v>
      </c>
      <c r="CR37">
        <v>-0.0479214</v>
      </c>
      <c r="CS37" s="1"/>
      <c r="CT37" s="30">
        <v>4.015</v>
      </c>
      <c r="CU37" s="30">
        <v>2.2724722624428595</v>
      </c>
      <c r="CV37" s="30">
        <v>1.7425277375571404</v>
      </c>
      <c r="DC37" s="1"/>
      <c r="DD37" s="1"/>
      <c r="DE37" s="1"/>
      <c r="DF37" s="1"/>
      <c r="DG37" s="1">
        <v>208.9892425</v>
      </c>
      <c r="DH37" s="1">
        <v>-0.3246</v>
      </c>
      <c r="DI37" s="1">
        <v>-0.304602686231714</v>
      </c>
      <c r="DJ37" s="31">
        <v>0.49493414877439024</v>
      </c>
      <c r="DK37">
        <v>11.513333333333334</v>
      </c>
      <c r="DL37">
        <v>33</v>
      </c>
    </row>
    <row r="38" spans="1:116" ht="12.75">
      <c r="A38">
        <v>2004</v>
      </c>
      <c r="B38">
        <v>741.8756303499999</v>
      </c>
      <c r="C38">
        <v>2.116504175</v>
      </c>
      <c r="E38">
        <v>540.0739772730034</v>
      </c>
      <c r="F38">
        <v>2.4126253912407947</v>
      </c>
      <c r="G38">
        <v>108.11371122820998</v>
      </c>
      <c r="H38">
        <v>2.0612064518958473</v>
      </c>
      <c r="I38">
        <v>462.3010104116422</v>
      </c>
      <c r="J38" s="26">
        <v>461.2145799724517</v>
      </c>
      <c r="K38">
        <v>499.0948900423793</v>
      </c>
      <c r="L38">
        <v>4.034012127912945</v>
      </c>
      <c r="M38">
        <v>4.15</v>
      </c>
      <c r="N38">
        <v>2.088793548104153</v>
      </c>
      <c r="O38">
        <v>-1.337417</v>
      </c>
      <c r="Q38">
        <v>466.553558597289</v>
      </c>
      <c r="R38">
        <v>2.0144551087043965</v>
      </c>
      <c r="S38">
        <v>468.28014380846133</v>
      </c>
      <c r="T38">
        <v>1.8459200708624723</v>
      </c>
      <c r="U38">
        <v>468.56997193335735</v>
      </c>
      <c r="V38">
        <v>448.70474697404995</v>
      </c>
      <c r="W38">
        <v>575.7271569671326</v>
      </c>
      <c r="X38" s="30">
        <v>12.347556659024349</v>
      </c>
      <c r="Y38">
        <v>493.05502095349203</v>
      </c>
      <c r="Z38" s="30">
        <v>11.809494926667583</v>
      </c>
      <c r="AA38">
        <v>4.1525</v>
      </c>
      <c r="AB38">
        <v>2.3065799291375275</v>
      </c>
      <c r="AC38">
        <v>-3.6846311626317845</v>
      </c>
      <c r="AE38">
        <v>452.2240804004326</v>
      </c>
      <c r="AF38">
        <v>0.7660123066737015</v>
      </c>
      <c r="AG38">
        <v>106.2</v>
      </c>
      <c r="AH38">
        <v>1.667062038209366</v>
      </c>
      <c r="AI38">
        <v>467.9411657857907</v>
      </c>
      <c r="AK38">
        <v>440.2401470346861</v>
      </c>
      <c r="AL38">
        <v>-0.36145834038609337</v>
      </c>
      <c r="AM38">
        <v>449.35634171759347</v>
      </c>
      <c r="AN38">
        <v>-3.8575562383002193</v>
      </c>
      <c r="AO38">
        <v>3.7533333333333334</v>
      </c>
      <c r="AP38">
        <v>2.0862712951239675</v>
      </c>
      <c r="AQ38">
        <v>-3.7364081188836504</v>
      </c>
      <c r="AS38">
        <v>711.4773350797873</v>
      </c>
      <c r="AT38">
        <v>1.0595322478184244</v>
      </c>
      <c r="AU38">
        <v>110.52009456264776</v>
      </c>
      <c r="AV38" s="1">
        <v>2.2067363530778206</v>
      </c>
      <c r="AW38">
        <v>476.38818771429123</v>
      </c>
      <c r="AX38">
        <v>479.94203136473203</v>
      </c>
      <c r="AY38">
        <v>486.90834689273004</v>
      </c>
      <c r="AZ38">
        <v>7.224398324456445</v>
      </c>
      <c r="BA38">
        <v>4.26</v>
      </c>
      <c r="BB38" s="31">
        <v>2.0432636469221794</v>
      </c>
      <c r="BC38" s="26">
        <v>-3.452085</v>
      </c>
      <c r="BD38" s="31"/>
      <c r="BE38">
        <v>607.7915141888657</v>
      </c>
      <c r="BF38" s="31">
        <v>1.934116251903788</v>
      </c>
      <c r="BG38">
        <v>111.225</v>
      </c>
      <c r="BH38" s="31">
        <v>1.2440263976333021</v>
      </c>
      <c r="BI38">
        <v>472.7387818712341</v>
      </c>
      <c r="BJ38">
        <v>472.7918651247145</v>
      </c>
      <c r="BK38">
        <v>475.3685607803792</v>
      </c>
      <c r="BL38" s="31">
        <v>2.8188397246717045</v>
      </c>
      <c r="BM38" s="31">
        <v>4.09</v>
      </c>
      <c r="BN38" s="31">
        <v>2.875973602366698</v>
      </c>
      <c r="BO38">
        <v>-1.825238</v>
      </c>
      <c r="BQ38">
        <v>483.4339545597941</v>
      </c>
      <c r="BR38">
        <v>1.1808898171378814</v>
      </c>
      <c r="BS38">
        <v>114.2750706759188</v>
      </c>
      <c r="BT38" s="1">
        <v>2.3559786993706755</v>
      </c>
      <c r="BU38">
        <v>472.1173861744398</v>
      </c>
      <c r="BW38">
        <v>106.89173060528559</v>
      </c>
      <c r="BX38">
        <v>467.18164586804284</v>
      </c>
      <c r="BY38">
        <v>0.3899637353562184</v>
      </c>
      <c r="BZ38">
        <v>93.53897571275876</v>
      </c>
      <c r="CA38">
        <v>453.8378201978632</v>
      </c>
      <c r="CB38">
        <v>-1.938690131822682</v>
      </c>
      <c r="CC38">
        <v>4.14</v>
      </c>
      <c r="CD38" s="26">
        <v>1.8240213006293242</v>
      </c>
      <c r="CE38">
        <v>-3.363883</v>
      </c>
      <c r="CG38">
        <v>472.9602582304594</v>
      </c>
      <c r="CH38">
        <v>642.8633725655881</v>
      </c>
      <c r="CI38">
        <v>3.191580576414708</v>
      </c>
      <c r="CJ38">
        <v>113.35630600259607</v>
      </c>
      <c r="CK38" s="1">
        <v>3.0391679453137144</v>
      </c>
      <c r="CL38">
        <v>470.77267743131836</v>
      </c>
      <c r="CM38" s="31">
        <v>477.2801027372043</v>
      </c>
      <c r="CN38">
        <v>507.8192093134409</v>
      </c>
      <c r="CO38">
        <v>13.87140088198197</v>
      </c>
      <c r="CP38">
        <v>4.1</v>
      </c>
      <c r="CQ38" s="1">
        <v>1.0808320546862857</v>
      </c>
      <c r="CR38">
        <v>-0.1943802</v>
      </c>
      <c r="CS38" s="1"/>
      <c r="CT38" s="30">
        <v>4.274166666666666</v>
      </c>
      <c r="CU38" s="30">
        <v>2.6755462508927796</v>
      </c>
      <c r="CV38" s="30">
        <v>1.5986204157738868</v>
      </c>
      <c r="DC38" s="1"/>
      <c r="DD38" s="1"/>
      <c r="DE38" s="1"/>
      <c r="DF38" s="1"/>
      <c r="DG38" s="1">
        <v>211.65041750000003</v>
      </c>
      <c r="DH38" s="1">
        <v>-0.1584</v>
      </c>
      <c r="DI38" s="1">
        <v>-0.347048859184085</v>
      </c>
      <c r="DJ38" s="31">
        <v>0.7621631462260883</v>
      </c>
      <c r="DK38">
        <v>11.862222222222224</v>
      </c>
      <c r="DL38">
        <v>34</v>
      </c>
    </row>
    <row r="39" spans="1:116" ht="12.75">
      <c r="A39">
        <v>2005</v>
      </c>
      <c r="B39">
        <v>743.2879498</v>
      </c>
      <c r="C39">
        <v>2.2112039249999995</v>
      </c>
      <c r="E39">
        <v>542.0968050564206</v>
      </c>
      <c r="F39">
        <v>2.022827783417256</v>
      </c>
      <c r="G39">
        <v>110.60180348260081</v>
      </c>
      <c r="H39">
        <v>2.3013660581301165</v>
      </c>
      <c r="I39">
        <v>462.2027303054514</v>
      </c>
      <c r="J39" s="26">
        <v>460.63694665635734</v>
      </c>
      <c r="K39">
        <v>497.9409867467535</v>
      </c>
      <c r="L39">
        <v>-1.1539032956258097</v>
      </c>
      <c r="M39">
        <v>3.39</v>
      </c>
      <c r="N39">
        <v>1.8486339418698838</v>
      </c>
      <c r="O39">
        <v>-1.618868</v>
      </c>
      <c r="Q39">
        <v>467.75652997124394</v>
      </c>
      <c r="R39">
        <v>1.202971373954938</v>
      </c>
      <c r="S39">
        <v>469.96349631747114</v>
      </c>
      <c r="T39">
        <v>1.697558526410714</v>
      </c>
      <c r="U39">
        <v>468.1269743573053</v>
      </c>
      <c r="V39">
        <v>446.7888128956349</v>
      </c>
      <c r="W39">
        <v>588.1673069653583</v>
      </c>
      <c r="X39" s="30">
        <v>12.440149998225706</v>
      </c>
      <c r="Y39">
        <v>505.42064775307034</v>
      </c>
      <c r="Z39" s="30">
        <v>12.365626799578308</v>
      </c>
      <c r="AA39">
        <v>3.4616666666666664</v>
      </c>
      <c r="AB39">
        <v>1.7641081402559529</v>
      </c>
      <c r="AC39">
        <v>-2.929782323387018</v>
      </c>
      <c r="AE39">
        <v>453.31091033899867</v>
      </c>
      <c r="AF39">
        <v>1.0868299385660407</v>
      </c>
      <c r="AG39">
        <v>108.275</v>
      </c>
      <c r="AH39">
        <v>1.9529480213844375</v>
      </c>
      <c r="AI39">
        <v>467.20129923922684</v>
      </c>
      <c r="AK39">
        <v>439.2178636154275</v>
      </c>
      <c r="AL39">
        <v>-1.0222834192585992</v>
      </c>
      <c r="AM39">
        <v>447.45415376067695</v>
      </c>
      <c r="AN39">
        <v>-1.9021879569165208</v>
      </c>
      <c r="AO39">
        <v>3.1791666666666667</v>
      </c>
      <c r="AP39">
        <v>1.2262186452822292</v>
      </c>
      <c r="AQ39">
        <v>-3.2396251673360106</v>
      </c>
      <c r="AS39">
        <v>711.4417841844687</v>
      </c>
      <c r="AT39">
        <v>-0.03555089531857902</v>
      </c>
      <c r="AU39">
        <v>112.71424349881798</v>
      </c>
      <c r="AV39" s="1">
        <v>1.985294117647074</v>
      </c>
      <c r="AW39">
        <v>477.4068722449905</v>
      </c>
      <c r="AX39">
        <v>481.834420626481</v>
      </c>
      <c r="AY39">
        <v>492.00501915147595</v>
      </c>
      <c r="AZ39">
        <v>5.096672258745912</v>
      </c>
      <c r="BA39">
        <v>3.56</v>
      </c>
      <c r="BB39" s="31">
        <v>2.274705882352926</v>
      </c>
      <c r="BC39" s="26">
        <v>-4.124844</v>
      </c>
      <c r="BD39" s="31"/>
      <c r="BE39">
        <v>609.30956170203</v>
      </c>
      <c r="BF39" s="31">
        <v>1.5180475131643334</v>
      </c>
      <c r="BG39">
        <v>113.075</v>
      </c>
      <c r="BH39" s="31">
        <v>1.663295122499453</v>
      </c>
      <c r="BI39">
        <v>471.1330381816482</v>
      </c>
      <c r="BJ39">
        <v>472.47294210457306</v>
      </c>
      <c r="BK39">
        <v>478.67342980078985</v>
      </c>
      <c r="BL39" s="31">
        <v>3.3048690204106492</v>
      </c>
      <c r="BM39" s="31">
        <v>3.37</v>
      </c>
      <c r="BN39" s="31">
        <v>2.426704877500547</v>
      </c>
      <c r="BO39">
        <v>-0.3006062</v>
      </c>
      <c r="BQ39">
        <v>483.8305255426074</v>
      </c>
      <c r="BR39">
        <v>0.3965709828133299</v>
      </c>
      <c r="BS39">
        <v>116.89638910305835</v>
      </c>
      <c r="BT39" s="1">
        <v>2.2938672552420103</v>
      </c>
      <c r="BU39">
        <v>473.18028369214574</v>
      </c>
      <c r="BW39">
        <v>104.99174001716324</v>
      </c>
      <c r="BX39">
        <v>465.38816805599447</v>
      </c>
      <c r="BY39">
        <v>-1.7934778120483656</v>
      </c>
      <c r="BZ39">
        <v>89.81606773550574</v>
      </c>
      <c r="CA39">
        <v>449.77638873147595</v>
      </c>
      <c r="CB39">
        <v>-4.061431466387262</v>
      </c>
      <c r="CC39">
        <v>3.44</v>
      </c>
      <c r="CD39" s="26">
        <v>1.8461327447579894</v>
      </c>
      <c r="CE39">
        <v>-5.968389</v>
      </c>
      <c r="CG39">
        <v>476.4302165677969</v>
      </c>
      <c r="CH39">
        <v>646.3333310454984</v>
      </c>
      <c r="CI39">
        <v>3.4699584799103604</v>
      </c>
      <c r="CJ39">
        <v>117.17484966872482</v>
      </c>
      <c r="CK39" s="1">
        <v>3.368620415384127</v>
      </c>
      <c r="CL39">
        <v>471.2229258281499</v>
      </c>
      <c r="CM39" s="31">
        <v>479.2893792071041</v>
      </c>
      <c r="CN39">
        <v>518.1455837996108</v>
      </c>
      <c r="CO39">
        <v>10.326374486169868</v>
      </c>
      <c r="CP39">
        <v>3.39</v>
      </c>
      <c r="CQ39" s="1">
        <v>0.7313795846158726</v>
      </c>
      <c r="CR39">
        <v>1.1161239</v>
      </c>
      <c r="CS39" s="1"/>
      <c r="CT39" s="30">
        <v>4.29</v>
      </c>
      <c r="CU39" s="30">
        <v>3.390295020688039</v>
      </c>
      <c r="CV39" s="30">
        <v>0.8997049793119614</v>
      </c>
      <c r="DC39" s="1"/>
      <c r="DD39" s="1"/>
      <c r="DE39" s="1"/>
      <c r="DF39" s="1"/>
      <c r="DG39" s="1">
        <v>221.12039249999995</v>
      </c>
      <c r="DH39" s="1">
        <v>-0.3969</v>
      </c>
      <c r="DI39" s="1">
        <v>-0.770644716198188</v>
      </c>
      <c r="DJ39" s="31">
        <v>0.9375562564201237</v>
      </c>
      <c r="DK39">
        <v>12.211111111111112</v>
      </c>
      <c r="DL39">
        <v>35</v>
      </c>
    </row>
    <row r="40" spans="1:116" ht="12.75">
      <c r="A40">
        <v>2006</v>
      </c>
      <c r="B40">
        <v>744.453039625</v>
      </c>
      <c r="C40">
        <v>2.322084575</v>
      </c>
      <c r="E40">
        <v>545.2925444652825</v>
      </c>
      <c r="F40">
        <v>3.1957394088618685</v>
      </c>
      <c r="G40">
        <v>112.20887906813873</v>
      </c>
      <c r="H40">
        <v>1.4530283728969362</v>
      </c>
      <c r="I40">
        <v>462.3010104116422</v>
      </c>
      <c r="J40" s="26">
        <v>460.9460967405248</v>
      </c>
      <c r="K40">
        <v>501.00862299421493</v>
      </c>
      <c r="L40">
        <v>3.0676362474614507</v>
      </c>
      <c r="M40">
        <v>3.8</v>
      </c>
      <c r="N40">
        <v>1.936971627103064</v>
      </c>
      <c r="O40">
        <v>-1.2229953047257491</v>
      </c>
      <c r="Q40">
        <v>469.69751837021204</v>
      </c>
      <c r="R40">
        <v>1.940988398968102</v>
      </c>
      <c r="S40">
        <v>471.65545958723413</v>
      </c>
      <c r="T40">
        <v>1.7071836941059793</v>
      </c>
      <c r="U40">
        <v>467.861192289491</v>
      </c>
      <c r="V40">
        <v>446.4265482516148</v>
      </c>
      <c r="W40">
        <v>597.9501166134374</v>
      </c>
      <c r="X40" s="30">
        <v>9.782809648079137</v>
      </c>
      <c r="Y40">
        <v>513.6484430658367</v>
      </c>
      <c r="Z40" s="30">
        <v>8.227795312766318</v>
      </c>
      <c r="AA40">
        <v>3.8558333333333334</v>
      </c>
      <c r="AB40">
        <v>2.148649639227354</v>
      </c>
      <c r="AC40">
        <v>-2.585599413595211</v>
      </c>
      <c r="AE40">
        <v>456.1588347766171</v>
      </c>
      <c r="AF40">
        <v>2.847924437618417</v>
      </c>
      <c r="AG40">
        <v>110.125</v>
      </c>
      <c r="AH40">
        <v>1.7103572788180643</v>
      </c>
      <c r="AI40">
        <v>467.05843112633477</v>
      </c>
      <c r="AK40">
        <v>439.7186012906226</v>
      </c>
      <c r="AL40">
        <v>0.5007376751950687</v>
      </c>
      <c r="AM40">
        <v>445.59605832536266</v>
      </c>
      <c r="AN40">
        <v>-1.858095435314283</v>
      </c>
      <c r="AO40">
        <v>3.73</v>
      </c>
      <c r="AP40">
        <v>2.0196427211819357</v>
      </c>
      <c r="AQ40">
        <v>-1.7137656033287103</v>
      </c>
      <c r="AS40">
        <v>713.3632060768491</v>
      </c>
      <c r="AT40">
        <v>1.9214218923804083</v>
      </c>
      <c r="AU40">
        <v>115.07092198581562</v>
      </c>
      <c r="AV40" s="1">
        <v>2.0908435472242193</v>
      </c>
      <c r="AW40">
        <v>479.081953287472</v>
      </c>
      <c r="AX40">
        <v>485.9889920737045</v>
      </c>
      <c r="AY40">
        <v>496.39755979735787</v>
      </c>
      <c r="AZ40">
        <v>4.3925406458819225</v>
      </c>
      <c r="BA40">
        <v>4.05</v>
      </c>
      <c r="BB40" s="31">
        <v>1.4691564527757808</v>
      </c>
      <c r="BC40" s="26">
        <v>-4.384201</v>
      </c>
      <c r="BD40" s="31"/>
      <c r="BE40">
        <v>612.1231048916893</v>
      </c>
      <c r="BF40" s="31">
        <v>2.813543189659299</v>
      </c>
      <c r="BG40">
        <v>114.38333333333333</v>
      </c>
      <c r="BH40" s="31">
        <v>1.1570491561647689</v>
      </c>
      <c r="BI40">
        <v>470.50155209578077</v>
      </c>
      <c r="BJ40">
        <v>472.86259899150093</v>
      </c>
      <c r="BK40">
        <v>481.3127509407492</v>
      </c>
      <c r="BL40" s="31">
        <v>2.6393211399593497</v>
      </c>
      <c r="BM40" s="31">
        <v>3.78</v>
      </c>
      <c r="BN40" s="31">
        <v>2.212950843835231</v>
      </c>
      <c r="BO40">
        <v>0.5140609242660154</v>
      </c>
      <c r="BQ40">
        <v>485.02338262913474</v>
      </c>
      <c r="BR40">
        <v>1.19285708652734</v>
      </c>
      <c r="BS40">
        <v>120.1032253919301</v>
      </c>
      <c r="BT40" s="1">
        <v>2.7433150959389474</v>
      </c>
      <c r="BU40">
        <v>474.05748229942947</v>
      </c>
      <c r="BW40">
        <v>103.12552158535749</v>
      </c>
      <c r="BX40">
        <v>463.59469024394605</v>
      </c>
      <c r="BY40">
        <v>-1.7934778120484225</v>
      </c>
      <c r="BZ40">
        <v>85.86407338256767</v>
      </c>
      <c r="CA40">
        <v>445.2765503816048</v>
      </c>
      <c r="CB40">
        <v>-4.4998383498711405</v>
      </c>
      <c r="CC40">
        <v>3.91</v>
      </c>
      <c r="CD40" s="26">
        <v>0.6966849040610525</v>
      </c>
      <c r="CE40">
        <v>-3.88781725463377</v>
      </c>
      <c r="CG40">
        <v>480.1308891307064</v>
      </c>
      <c r="CH40">
        <v>650.034003608408</v>
      </c>
      <c r="CI40">
        <v>3.700672562909631</v>
      </c>
      <c r="CJ40">
        <v>121.29450619369727</v>
      </c>
      <c r="CK40" s="1">
        <v>3.515819765606265</v>
      </c>
      <c r="CL40">
        <v>472.47294210457306</v>
      </c>
      <c r="CM40" s="31">
        <v>480.8029393999594</v>
      </c>
      <c r="CN40">
        <v>523.0709709408392</v>
      </c>
      <c r="CO40">
        <v>4.925387141228384</v>
      </c>
      <c r="CP40">
        <v>3.78</v>
      </c>
      <c r="CQ40" s="1">
        <v>-0.12581976560626495</v>
      </c>
      <c r="CR40">
        <v>1.8</v>
      </c>
      <c r="CS40" s="1"/>
      <c r="CT40" s="30">
        <v>4.791666666666666</v>
      </c>
      <c r="CU40" s="30">
        <v>3.2325762311531947</v>
      </c>
      <c r="CV40" s="30">
        <v>1.5590904355134718</v>
      </c>
      <c r="DC40" s="1"/>
      <c r="DD40" s="1"/>
      <c r="DE40" s="1"/>
      <c r="DF40" s="1"/>
      <c r="DG40" s="1">
        <v>232.20845749999998</v>
      </c>
      <c r="DH40" s="1">
        <v>-0.324</v>
      </c>
      <c r="DI40" s="1">
        <v>-0.772833438823906</v>
      </c>
      <c r="DJ40" s="31">
        <v>0.9999797077049732</v>
      </c>
      <c r="DK40">
        <v>12.56</v>
      </c>
      <c r="DL40">
        <v>36</v>
      </c>
    </row>
    <row r="41" ht="12.75">
      <c r="O41">
        <v>0</v>
      </c>
    </row>
    <row r="42" spans="1:96" ht="12.75">
      <c r="A42" t="s">
        <v>787</v>
      </c>
      <c r="N42" s="1">
        <v>2.2106353498306706</v>
      </c>
      <c r="O42" s="1"/>
      <c r="AB42" s="1">
        <v>2.00634396118233</v>
      </c>
      <c r="AC42" s="1"/>
      <c r="AP42" s="1">
        <v>1.6732487537738008</v>
      </c>
      <c r="AQ42" s="1"/>
      <c r="BB42" s="1">
        <v>1.755214408151685</v>
      </c>
      <c r="BC42" s="1"/>
      <c r="BN42" s="1">
        <v>0.20597811962719792</v>
      </c>
      <c r="BO42" s="1"/>
      <c r="CD42" s="1">
        <v>1.8794293167550244</v>
      </c>
      <c r="CE42" s="1"/>
      <c r="CQ42" s="1">
        <v>2.6451475700584512</v>
      </c>
      <c r="CR42" s="1"/>
    </row>
    <row r="43" spans="1:96" ht="12.75">
      <c r="A43" t="s">
        <v>788</v>
      </c>
      <c r="N43" s="1">
        <v>3.359471086301426</v>
      </c>
      <c r="O43" s="1"/>
      <c r="AB43" s="1">
        <v>2.2270573262837616</v>
      </c>
      <c r="AC43" s="1"/>
      <c r="AP43" s="1">
        <v>2.1601379773910105</v>
      </c>
      <c r="AQ43" s="1"/>
      <c r="BB43" s="1">
        <v>6.766319263370855</v>
      </c>
      <c r="BC43" s="1"/>
      <c r="BN43" s="1">
        <v>2.6703824894977695</v>
      </c>
      <c r="BO43" s="1"/>
      <c r="CD43" s="1">
        <v>7.652617528247349</v>
      </c>
      <c r="CE43" s="1"/>
      <c r="CQ43" s="1">
        <v>7.837313184471519</v>
      </c>
      <c r="CR43" s="1"/>
    </row>
    <row r="44" spans="5:11" ht="12.75">
      <c r="E44" t="s">
        <v>730</v>
      </c>
      <c r="F44" t="s">
        <v>16</v>
      </c>
      <c r="G44" t="s">
        <v>739</v>
      </c>
      <c r="H44" t="s">
        <v>748</v>
      </c>
      <c r="I44" t="s">
        <v>757</v>
      </c>
      <c r="J44" t="s">
        <v>769</v>
      </c>
      <c r="K44" t="s">
        <v>779</v>
      </c>
    </row>
    <row r="45" spans="5:11" ht="12.75">
      <c r="E45" s="1">
        <v>3.359471086301426</v>
      </c>
      <c r="F45" s="1">
        <v>2.2270573262837616</v>
      </c>
      <c r="G45" s="1">
        <v>2.1601379773910105</v>
      </c>
      <c r="H45" s="1">
        <v>6.766319263370855</v>
      </c>
      <c r="I45" s="1">
        <v>2.6703824894977695</v>
      </c>
      <c r="J45" s="1">
        <v>7.652617528247349</v>
      </c>
      <c r="K45" s="1">
        <v>7.837313184471519</v>
      </c>
    </row>
    <row r="46" spans="1:100" ht="12.75">
      <c r="A46" t="s">
        <v>789</v>
      </c>
      <c r="Q46" s="1">
        <v>434.2668767592728</v>
      </c>
      <c r="R46" s="1">
        <v>2.3425149875058375</v>
      </c>
      <c r="S46" s="1"/>
      <c r="T46" s="1">
        <v>5.247840980792218</v>
      </c>
      <c r="U46" s="1">
        <v>470.34575304720863</v>
      </c>
      <c r="V46" s="1">
        <v>460.188592915365</v>
      </c>
      <c r="W46" s="1">
        <v>510.5912966780891</v>
      </c>
      <c r="X46" s="1">
        <v>3.8340255481772973</v>
      </c>
      <c r="Y46" s="1">
        <v>454.5203862617375</v>
      </c>
      <c r="Z46" s="1">
        <v>2.41295811070178</v>
      </c>
      <c r="AA46" s="1">
        <v>8.365717592590277</v>
      </c>
      <c r="AB46" s="1">
        <v>3.1178766117980574</v>
      </c>
      <c r="AC46" s="1"/>
      <c r="AE46" s="1">
        <v>424.8420429491514</v>
      </c>
      <c r="AF46" s="1">
        <v>2.0290023858034214</v>
      </c>
      <c r="AG46" s="1">
        <v>77.47080824721557</v>
      </c>
      <c r="AH46" s="1">
        <v>3.100851944241938</v>
      </c>
      <c r="AI46" s="1">
        <v>470.21144607425987</v>
      </c>
      <c r="AJ46" s="1"/>
      <c r="AK46" s="1">
        <v>442.6065544551497</v>
      </c>
      <c r="AL46" s="1">
        <v>0.28982198902968215</v>
      </c>
      <c r="AM46" s="1">
        <v>462.7762251899278</v>
      </c>
      <c r="AN46" s="1">
        <v>-0.4493625807587718</v>
      </c>
      <c r="AO46" s="1">
        <v>6.660245973992049</v>
      </c>
      <c r="AP46" s="1">
        <v>3.559394029750111</v>
      </c>
      <c r="AQ46" s="1"/>
      <c r="AS46" s="1">
        <v>683.6760186159048</v>
      </c>
      <c r="AT46" s="1">
        <v>2.1111710044447896</v>
      </c>
      <c r="AU46" s="1">
        <v>61.6041483905673</v>
      </c>
      <c r="AV46" s="1">
        <v>8.013816079854871</v>
      </c>
      <c r="AW46" s="1">
        <v>470.7135843104786</v>
      </c>
      <c r="AX46" s="1">
        <v>467.17778162498115</v>
      </c>
      <c r="AY46" s="1">
        <v>455.1036872787488</v>
      </c>
      <c r="AZ46" s="1">
        <v>2.5086852221650306</v>
      </c>
      <c r="BA46" s="1">
        <v>10.378888888888886</v>
      </c>
      <c r="BB46" s="1">
        <v>2.4672950312562367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CH46" s="1">
        <v>595.8439260955687</v>
      </c>
      <c r="CI46" s="1">
        <v>3.1565199610139225</v>
      </c>
      <c r="CJ46" s="1">
        <v>61.36668912545981</v>
      </c>
      <c r="CK46" s="1">
        <v>8.497062471608176</v>
      </c>
      <c r="CL46" s="1">
        <v>460.30199785944234</v>
      </c>
      <c r="CM46" s="1">
        <v>457.78838452661006</v>
      </c>
      <c r="CN46" s="1">
        <v>431.89943598133846</v>
      </c>
      <c r="CO46" s="1">
        <v>3.8931872664567555</v>
      </c>
      <c r="CP46" s="1">
        <v>11.131666666666666</v>
      </c>
      <c r="CQ46" s="1">
        <v>2.9432153061696043</v>
      </c>
      <c r="CR46" s="1"/>
      <c r="CS46" s="1"/>
      <c r="CT46" s="1">
        <v>7.590555555555557</v>
      </c>
      <c r="CU46" s="1">
        <v>4.724102233161786</v>
      </c>
      <c r="CV46" s="1">
        <v>2.8664533223937685</v>
      </c>
    </row>
    <row r="47" spans="1:100" ht="12.75">
      <c r="A47" t="s">
        <v>790</v>
      </c>
      <c r="Q47" s="1">
        <v>530.36822443671</v>
      </c>
      <c r="R47" s="1">
        <v>2.0903141523545345</v>
      </c>
      <c r="S47" s="1"/>
      <c r="T47" s="1">
        <v>17.90051910801359</v>
      </c>
      <c r="U47" s="1">
        <v>24.044940212502013</v>
      </c>
      <c r="V47" s="1">
        <v>95.48832595297286</v>
      </c>
      <c r="W47" s="1">
        <v>1360.11294255097</v>
      </c>
      <c r="X47" s="1">
        <v>9.777895391146567</v>
      </c>
      <c r="Y47" s="1">
        <v>374.97571548683834</v>
      </c>
      <c r="Z47" s="1">
        <v>24.331001574129388</v>
      </c>
      <c r="AA47" s="1">
        <v>10.10934814097635</v>
      </c>
      <c r="AB47" s="1">
        <v>6.556211419079522</v>
      </c>
      <c r="AC47" s="1"/>
      <c r="AE47" s="1">
        <v>459.39854300168474</v>
      </c>
      <c r="AF47" s="1">
        <v>2.8467252093858257</v>
      </c>
      <c r="AG47" s="1">
        <v>460.93597150092495</v>
      </c>
      <c r="AH47" s="1">
        <v>3.916419558612451</v>
      </c>
      <c r="AI47" s="1">
        <v>59.153514576384</v>
      </c>
      <c r="AJ47" s="1"/>
      <c r="AK47" s="1">
        <v>35.64371440051389</v>
      </c>
      <c r="AL47" s="1">
        <v>4.19580660765347</v>
      </c>
      <c r="AM47" s="1">
        <v>44.788434110874576</v>
      </c>
      <c r="AN47" s="1">
        <v>6.463852809744044</v>
      </c>
      <c r="AO47" s="1">
        <v>3.7143932557421784</v>
      </c>
      <c r="AP47" s="1">
        <v>1.4094042511094813</v>
      </c>
      <c r="AQ47" s="1"/>
      <c r="AS47" s="1">
        <v>486.2071006142667</v>
      </c>
      <c r="AT47" s="1">
        <v>4.2205834479358435</v>
      </c>
      <c r="AU47" s="1">
        <v>1300.7426454482359</v>
      </c>
      <c r="AV47" s="1">
        <v>36.43475036582576</v>
      </c>
      <c r="AW47" s="1">
        <v>95.03637216681881</v>
      </c>
      <c r="AX47" s="1">
        <v>65.36614905271146</v>
      </c>
      <c r="AY47" s="1">
        <v>508.98520137686285</v>
      </c>
      <c r="AZ47" s="1">
        <v>77.14484949275675</v>
      </c>
      <c r="BA47" s="1">
        <v>20.931484444444568</v>
      </c>
      <c r="BB47" s="1">
        <v>27.7273344548016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CH47" s="1">
        <v>894.3465364697256</v>
      </c>
      <c r="CI47" s="1">
        <v>3.9483327104482817</v>
      </c>
      <c r="CJ47" s="1">
        <v>1356.2466417573908</v>
      </c>
      <c r="CK47" s="1">
        <v>34.878691866630014</v>
      </c>
      <c r="CL47" s="1">
        <v>115.83362229604806</v>
      </c>
      <c r="CM47" s="1">
        <v>222.15242593472024</v>
      </c>
      <c r="CN47" s="1">
        <v>1779.2856057824567</v>
      </c>
      <c r="CO47" s="1">
        <v>81.69865244963032</v>
      </c>
      <c r="CP47" s="1">
        <v>20.311071428571502</v>
      </c>
      <c r="CQ47" s="1">
        <v>17.808655841048274</v>
      </c>
      <c r="CR47" s="1"/>
      <c r="CS47" s="1"/>
      <c r="CT47" s="1">
        <v>6.262321150793637</v>
      </c>
      <c r="CU47" s="1">
        <v>8.951971575212278</v>
      </c>
      <c r="CV47" s="1">
        <v>6.796149754051854</v>
      </c>
    </row>
    <row r="48" spans="1:100" ht="12.75">
      <c r="A48" t="s">
        <v>791</v>
      </c>
      <c r="Q48" s="1">
        <v>1.2212955968334398</v>
      </c>
      <c r="R48" s="1">
        <v>0.8923375788430576</v>
      </c>
      <c r="S48" s="1"/>
      <c r="T48" s="1">
        <v>3.4110254433264693</v>
      </c>
      <c r="U48" s="1">
        <v>0.051121839746023225</v>
      </c>
      <c r="V48" s="1">
        <v>0.20749824620388727</v>
      </c>
      <c r="W48" s="1">
        <v>2.663799699289579</v>
      </c>
      <c r="X48" s="1">
        <v>2.5502947928437765</v>
      </c>
      <c r="Y48" s="1">
        <v>0.8249920725687913</v>
      </c>
      <c r="Z48" s="1">
        <v>10.083474498052105</v>
      </c>
      <c r="AA48" s="1">
        <v>1.208425700376313</v>
      </c>
      <c r="AB48" s="1">
        <v>2.102780910017668</v>
      </c>
      <c r="AC48" s="1"/>
      <c r="AE48" s="1">
        <v>1.0813396428767983</v>
      </c>
      <c r="AF48" s="1">
        <v>1.4030171818938555</v>
      </c>
      <c r="AG48" s="1">
        <v>5.94980202129867</v>
      </c>
      <c r="AH48" s="1">
        <v>1.2630140455060952</v>
      </c>
      <c r="AI48" s="1">
        <v>0.12580194521049995</v>
      </c>
      <c r="AJ48" s="1"/>
      <c r="AK48" s="1">
        <v>0.08053137496888503</v>
      </c>
      <c r="AL48" s="1">
        <v>14.477185191161448</v>
      </c>
      <c r="AM48" s="1">
        <v>0.09678205506882505</v>
      </c>
      <c r="AN48" s="1">
        <v>-14.384492804962749</v>
      </c>
      <c r="AO48" s="1">
        <v>0.5576961076582924</v>
      </c>
      <c r="AP48" s="1">
        <v>0.3959674706788305</v>
      </c>
      <c r="AQ48" s="1"/>
      <c r="AS48" s="1">
        <v>0.7111659431883951</v>
      </c>
      <c r="AT48" s="1">
        <v>1.999167021075018</v>
      </c>
      <c r="AU48" s="1">
        <v>21.114530099524966</v>
      </c>
      <c r="AV48" s="1">
        <v>4.546491958733046</v>
      </c>
      <c r="AW48" s="1">
        <v>0.20189851182228394</v>
      </c>
      <c r="AX48" s="1">
        <v>0.1399170757336722</v>
      </c>
      <c r="AY48" s="1">
        <v>1.1183939300081125</v>
      </c>
      <c r="AZ48" s="1">
        <v>30.751107716168416</v>
      </c>
      <c r="BA48" s="1">
        <v>2.016736537843926</v>
      </c>
      <c r="BB48" s="1">
        <v>11.237948483479123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CH48" s="1">
        <v>1.5009744956706657</v>
      </c>
      <c r="CI48" s="1">
        <v>1.2508499104121036</v>
      </c>
      <c r="CJ48" s="1">
        <v>22.10069764371093</v>
      </c>
      <c r="CK48" s="1">
        <v>4.104794095979947</v>
      </c>
      <c r="CL48" s="1">
        <v>0.251647011819877</v>
      </c>
      <c r="CM48" s="1">
        <v>0.4852731817659456</v>
      </c>
      <c r="CN48" s="1">
        <v>4.119675687326751</v>
      </c>
      <c r="CO48" s="1">
        <v>20.9850302228039</v>
      </c>
      <c r="CP48" s="1">
        <v>1.8246208799435397</v>
      </c>
      <c r="CQ48" s="1">
        <v>6.050748582245258</v>
      </c>
      <c r="CR48" s="1"/>
      <c r="CS48" s="1"/>
      <c r="CT48" s="1">
        <v>0.8250148628726154</v>
      </c>
      <c r="CU48" s="1">
        <v>1.8949572073974421</v>
      </c>
      <c r="CV48" s="1">
        <v>2.3709263642836524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5" sqref="E35"/>
    </sheetView>
  </sheetViews>
  <sheetFormatPr defaultColWidth="9.33203125" defaultRowHeight="12.75"/>
  <cols>
    <col min="1" max="1" width="12.33203125" style="0" bestFit="1" customWidth="1"/>
  </cols>
  <sheetData>
    <row r="1" spans="1:13" ht="12.75">
      <c r="A1" t="s">
        <v>491</v>
      </c>
      <c r="B1" t="s">
        <v>504</v>
      </c>
      <c r="C1" t="s">
        <v>504</v>
      </c>
      <c r="D1" t="s">
        <v>504</v>
      </c>
      <c r="E1" t="s">
        <v>504</v>
      </c>
      <c r="F1" t="s">
        <v>504</v>
      </c>
      <c r="G1" t="s">
        <v>504</v>
      </c>
      <c r="H1" t="s">
        <v>504</v>
      </c>
      <c r="I1" t="s">
        <v>504</v>
      </c>
      <c r="J1" t="s">
        <v>504</v>
      </c>
      <c r="K1" t="s">
        <v>504</v>
      </c>
      <c r="L1" t="s">
        <v>504</v>
      </c>
      <c r="M1" t="s">
        <v>504</v>
      </c>
    </row>
    <row r="2" spans="1:13" ht="12.75">
      <c r="A2" t="s">
        <v>492</v>
      </c>
      <c r="B2" t="s">
        <v>503</v>
      </c>
      <c r="C2" t="s">
        <v>503</v>
      </c>
      <c r="D2" t="s">
        <v>503</v>
      </c>
      <c r="E2" t="s">
        <v>503</v>
      </c>
      <c r="F2" t="s">
        <v>503</v>
      </c>
      <c r="G2" t="s">
        <v>503</v>
      </c>
      <c r="H2" t="s">
        <v>79</v>
      </c>
      <c r="I2" s="13" t="s">
        <v>867</v>
      </c>
      <c r="J2" t="s">
        <v>503</v>
      </c>
      <c r="K2" t="s">
        <v>503</v>
      </c>
      <c r="L2" t="s">
        <v>503</v>
      </c>
      <c r="M2" t="s">
        <v>503</v>
      </c>
    </row>
    <row r="3" spans="1:13" ht="12.75">
      <c r="A3" t="s">
        <v>493</v>
      </c>
      <c r="B3" t="s">
        <v>562</v>
      </c>
      <c r="C3" t="s">
        <v>563</v>
      </c>
      <c r="D3" t="s">
        <v>565</v>
      </c>
      <c r="E3" t="s">
        <v>499</v>
      </c>
      <c r="F3" t="s">
        <v>498</v>
      </c>
      <c r="G3" t="s">
        <v>567</v>
      </c>
      <c r="H3" t="s">
        <v>568</v>
      </c>
      <c r="I3" s="13" t="s">
        <v>569</v>
      </c>
      <c r="J3" t="s">
        <v>570</v>
      </c>
      <c r="K3" t="s">
        <v>571</v>
      </c>
      <c r="L3" t="s">
        <v>572</v>
      </c>
      <c r="M3" t="s">
        <v>573</v>
      </c>
    </row>
    <row r="4" spans="1:13" ht="12.75">
      <c r="A4" t="s">
        <v>494</v>
      </c>
      <c r="B4" t="s">
        <v>501</v>
      </c>
      <c r="C4" t="s">
        <v>501</v>
      </c>
      <c r="D4" t="s">
        <v>501</v>
      </c>
      <c r="E4" t="s">
        <v>501</v>
      </c>
      <c r="F4" t="s">
        <v>501</v>
      </c>
      <c r="G4" t="s">
        <v>501</v>
      </c>
      <c r="H4" t="s">
        <v>501</v>
      </c>
      <c r="I4" t="s">
        <v>501</v>
      </c>
      <c r="J4" t="s">
        <v>501</v>
      </c>
      <c r="K4" t="s">
        <v>501</v>
      </c>
      <c r="L4" t="s">
        <v>501</v>
      </c>
      <c r="M4" t="s">
        <v>501</v>
      </c>
    </row>
    <row r="5" spans="1:13" ht="12.75">
      <c r="A5" t="s">
        <v>495</v>
      </c>
      <c r="B5" t="s">
        <v>879</v>
      </c>
      <c r="C5" t="s">
        <v>880</v>
      </c>
      <c r="D5" t="s">
        <v>881</v>
      </c>
      <c r="E5" t="s">
        <v>0</v>
      </c>
      <c r="F5" t="s">
        <v>1</v>
      </c>
      <c r="G5" t="s">
        <v>882</v>
      </c>
      <c r="H5" t="s">
        <v>883</v>
      </c>
      <c r="I5" t="s">
        <v>884</v>
      </c>
      <c r="J5" t="s">
        <v>885</v>
      </c>
      <c r="K5" t="s">
        <v>886</v>
      </c>
      <c r="L5" t="s">
        <v>887</v>
      </c>
      <c r="M5" t="s">
        <v>888</v>
      </c>
    </row>
    <row r="6" spans="1:13" ht="12.75">
      <c r="A6" t="s">
        <v>500</v>
      </c>
      <c r="B6" t="s">
        <v>889</v>
      </c>
      <c r="C6" t="s">
        <v>889</v>
      </c>
      <c r="D6" t="s">
        <v>889</v>
      </c>
      <c r="E6" t="s">
        <v>2</v>
      </c>
      <c r="F6" t="s">
        <v>2</v>
      </c>
      <c r="G6" t="s">
        <v>889</v>
      </c>
      <c r="H6" t="s">
        <v>889</v>
      </c>
      <c r="I6" t="s">
        <v>2</v>
      </c>
      <c r="J6" t="s">
        <v>889</v>
      </c>
      <c r="K6" t="s">
        <v>2</v>
      </c>
      <c r="L6" t="s">
        <v>889</v>
      </c>
      <c r="M6" t="s">
        <v>2</v>
      </c>
    </row>
    <row r="7" spans="2:13" ht="12.75">
      <c r="B7" s="2" t="s">
        <v>218</v>
      </c>
      <c r="C7" s="2" t="s">
        <v>219</v>
      </c>
      <c r="D7" s="2" t="s">
        <v>220</v>
      </c>
      <c r="E7" s="2" t="s">
        <v>21</v>
      </c>
      <c r="F7" s="2" t="s">
        <v>95</v>
      </c>
      <c r="G7" s="2" t="s">
        <v>221</v>
      </c>
      <c r="H7" s="2" t="s">
        <v>222</v>
      </c>
      <c r="I7" s="2" t="s">
        <v>223</v>
      </c>
      <c r="J7" s="2" t="s">
        <v>224</v>
      </c>
      <c r="K7" s="2" t="s">
        <v>225</v>
      </c>
      <c r="L7" s="2" t="s">
        <v>226</v>
      </c>
      <c r="M7" s="2" t="s">
        <v>227</v>
      </c>
    </row>
    <row r="8" spans="1:13" ht="12.75">
      <c r="A8" t="s">
        <v>525</v>
      </c>
      <c r="B8" s="26">
        <v>375.88</v>
      </c>
      <c r="C8" s="26">
        <v>1281</v>
      </c>
      <c r="D8" s="26">
        <v>46.6720184091</v>
      </c>
      <c r="E8" s="32">
        <v>793.5</v>
      </c>
      <c r="F8" s="32">
        <v>675.3</v>
      </c>
      <c r="G8" s="26">
        <v>338.50105</v>
      </c>
      <c r="H8" s="26">
        <v>1621</v>
      </c>
      <c r="I8" s="32">
        <v>67.3150848818</v>
      </c>
      <c r="J8" s="26">
        <v>55.042</v>
      </c>
      <c r="K8" s="26">
        <v>128.11488456</v>
      </c>
      <c r="L8" s="26">
        <v>180.2</v>
      </c>
      <c r="M8" s="13">
        <v>2630.1</v>
      </c>
    </row>
    <row r="9" spans="1:13" ht="12.75">
      <c r="A9" t="s">
        <v>526</v>
      </c>
      <c r="B9" s="26">
        <v>419.62</v>
      </c>
      <c r="C9" s="26">
        <v>1402.4</v>
      </c>
      <c r="D9" s="26">
        <v>51.290007442800004</v>
      </c>
      <c r="E9" s="32">
        <v>884.2</v>
      </c>
      <c r="F9" s="32">
        <v>749.1</v>
      </c>
      <c r="G9" s="26">
        <v>375.799545</v>
      </c>
      <c r="H9" s="26">
        <v>1853</v>
      </c>
      <c r="I9" s="32">
        <v>73.3713114624</v>
      </c>
      <c r="J9" s="26">
        <v>56.05</v>
      </c>
      <c r="K9" s="26">
        <v>144.64711698000002</v>
      </c>
      <c r="L9" s="26">
        <v>201.9</v>
      </c>
      <c r="M9" s="13">
        <v>2968</v>
      </c>
    </row>
    <row r="10" spans="1:13" ht="12.75">
      <c r="A10" t="s">
        <v>527</v>
      </c>
      <c r="B10" s="26">
        <v>479.55</v>
      </c>
      <c r="C10" s="26">
        <v>1568.5</v>
      </c>
      <c r="D10" s="26">
        <v>59.8129735686</v>
      </c>
      <c r="E10" s="32">
        <v>987.9</v>
      </c>
      <c r="F10" s="32">
        <v>822.9</v>
      </c>
      <c r="G10" s="26">
        <v>435.00145000000003</v>
      </c>
      <c r="H10" s="26">
        <v>2238</v>
      </c>
      <c r="I10" s="32">
        <v>80.2290570095</v>
      </c>
      <c r="J10" s="26">
        <v>63.207</v>
      </c>
      <c r="K10" s="26">
        <v>162.04100001</v>
      </c>
      <c r="L10" s="26">
        <v>235</v>
      </c>
      <c r="M10" s="13">
        <v>3483.3</v>
      </c>
    </row>
    <row r="11" spans="1:13" ht="12.75">
      <c r="A11" t="s">
        <v>528</v>
      </c>
      <c r="B11" s="26">
        <v>543.45</v>
      </c>
      <c r="C11" s="26">
        <v>1782.3</v>
      </c>
      <c r="D11" s="26">
        <v>72.8030261007</v>
      </c>
      <c r="E11" s="32">
        <v>1129.8</v>
      </c>
      <c r="F11" s="32">
        <v>917.4</v>
      </c>
      <c r="G11" s="26">
        <v>568.2994425</v>
      </c>
      <c r="H11" s="26">
        <v>2729</v>
      </c>
      <c r="I11" s="32">
        <v>96.5962892314</v>
      </c>
      <c r="J11" s="26">
        <v>76.815</v>
      </c>
      <c r="K11" s="26">
        <v>185.47965957000002</v>
      </c>
      <c r="L11" s="26">
        <v>282.2</v>
      </c>
      <c r="M11" s="13">
        <v>4199.1</v>
      </c>
    </row>
    <row r="12" spans="1:13" ht="12.75">
      <c r="A12" t="s">
        <v>529</v>
      </c>
      <c r="B12" s="26">
        <v>618.57</v>
      </c>
      <c r="C12" s="26">
        <v>2090.9</v>
      </c>
      <c r="D12" s="26">
        <v>91.74802451430001</v>
      </c>
      <c r="E12" s="32">
        <v>1303</v>
      </c>
      <c r="F12" s="32">
        <v>985.1</v>
      </c>
      <c r="G12" s="26">
        <v>652.9008525</v>
      </c>
      <c r="H12" s="26">
        <v>2991</v>
      </c>
      <c r="I12" s="32">
        <v>122.17720416019999</v>
      </c>
      <c r="J12" s="26">
        <v>93.64</v>
      </c>
      <c r="K12" s="26">
        <v>210.44328645000002</v>
      </c>
      <c r="L12" s="26">
        <v>339.3</v>
      </c>
      <c r="M12" s="13">
        <v>5143.1</v>
      </c>
    </row>
    <row r="13" spans="1:13" ht="12.75">
      <c r="A13" t="s">
        <v>530</v>
      </c>
      <c r="B13" s="26">
        <v>656.12</v>
      </c>
      <c r="C13" s="26">
        <v>2313.1</v>
      </c>
      <c r="D13" s="26">
        <v>105.6556221</v>
      </c>
      <c r="E13" s="32">
        <v>1467.9</v>
      </c>
      <c r="F13" s="32">
        <v>1027.7</v>
      </c>
      <c r="G13" s="26">
        <v>785.5991250000001</v>
      </c>
      <c r="H13" s="26">
        <v>3792</v>
      </c>
      <c r="I13" s="32">
        <v>139.38148590309999</v>
      </c>
      <c r="J13" s="26">
        <v>86.742</v>
      </c>
      <c r="K13" s="26">
        <v>232.31290449000002</v>
      </c>
      <c r="L13" s="26">
        <v>377.2</v>
      </c>
      <c r="M13" s="13">
        <v>6038.5</v>
      </c>
    </row>
    <row r="14" spans="1:13" ht="12.75">
      <c r="A14" t="s">
        <v>531</v>
      </c>
      <c r="B14" s="26">
        <v>764.0149257390001</v>
      </c>
      <c r="C14" s="26">
        <v>2632.8</v>
      </c>
      <c r="D14" s="26">
        <v>120.23455206000001</v>
      </c>
      <c r="E14" s="32">
        <v>1700.6</v>
      </c>
      <c r="F14" s="32">
        <v>1117.5</v>
      </c>
      <c r="G14" s="26">
        <v>977.1994425</v>
      </c>
      <c r="H14" s="26">
        <v>4653</v>
      </c>
      <c r="I14" s="32">
        <v>175.0218269121</v>
      </c>
      <c r="J14" s="26">
        <v>99.805</v>
      </c>
      <c r="K14" s="26">
        <v>264.10582866000004</v>
      </c>
      <c r="L14" s="26">
        <v>468.9</v>
      </c>
      <c r="M14" s="13">
        <v>7266.7</v>
      </c>
    </row>
    <row r="15" spans="1:13" ht="12.75">
      <c r="A15" t="s">
        <v>532</v>
      </c>
      <c r="B15" s="26">
        <v>843.4363500730001</v>
      </c>
      <c r="C15" s="26">
        <v>2846.8</v>
      </c>
      <c r="D15" s="26">
        <v>132.42329856</v>
      </c>
      <c r="E15" s="32">
        <v>1917.8</v>
      </c>
      <c r="F15" s="32">
        <v>1194.2</v>
      </c>
      <c r="G15" s="26">
        <v>1144.5008775000001</v>
      </c>
      <c r="H15" s="26">
        <v>5703</v>
      </c>
      <c r="I15" s="32">
        <v>212.6392157673</v>
      </c>
      <c r="J15" s="26">
        <v>102.56</v>
      </c>
      <c r="K15" s="26">
        <v>288.58904676000003</v>
      </c>
      <c r="L15" s="26">
        <v>625.8330000000001</v>
      </c>
      <c r="M15" s="13">
        <v>9219.7</v>
      </c>
    </row>
    <row r="16" spans="1:13" ht="12.75">
      <c r="A16" t="s">
        <v>533</v>
      </c>
      <c r="B16" s="26">
        <v>891.5424964760001</v>
      </c>
      <c r="C16" s="26">
        <v>3057.6</v>
      </c>
      <c r="D16" s="26">
        <v>145.99740015</v>
      </c>
      <c r="E16" s="32">
        <v>2270.2218503712998</v>
      </c>
      <c r="F16" s="32">
        <v>1283</v>
      </c>
      <c r="G16" s="26">
        <v>1396.4991325</v>
      </c>
      <c r="H16" s="26">
        <v>6757</v>
      </c>
      <c r="I16" s="32">
        <v>250.1626568021</v>
      </c>
      <c r="J16" s="26">
        <v>112.215</v>
      </c>
      <c r="K16" s="26">
        <v>311.43490833000004</v>
      </c>
      <c r="L16" s="26">
        <v>787.2710000000001</v>
      </c>
      <c r="M16" s="13">
        <v>11284.8</v>
      </c>
    </row>
    <row r="17" spans="1:13" ht="12.75">
      <c r="A17" t="s">
        <v>534</v>
      </c>
      <c r="B17" s="26">
        <v>978.871414808</v>
      </c>
      <c r="C17" s="26">
        <v>3264.7</v>
      </c>
      <c r="D17" s="26">
        <v>169.24520445000002</v>
      </c>
      <c r="E17" s="32">
        <v>2580.3145020437005</v>
      </c>
      <c r="F17" s="32">
        <v>1388.4</v>
      </c>
      <c r="G17" s="26">
        <v>1732.99998</v>
      </c>
      <c r="H17" s="26">
        <v>7917</v>
      </c>
      <c r="I17" s="32">
        <v>306.1084676741</v>
      </c>
      <c r="J17" s="26">
        <v>122.145</v>
      </c>
      <c r="K17" s="26">
        <v>330.16203591000004</v>
      </c>
      <c r="L17" s="26">
        <v>995.455</v>
      </c>
      <c r="M17" s="13">
        <v>13201.4</v>
      </c>
    </row>
    <row r="18" spans="1:13" ht="12.75">
      <c r="A18" t="s">
        <v>535</v>
      </c>
      <c r="B18" s="26">
        <v>1050.25214544</v>
      </c>
      <c r="C18" s="26">
        <v>3561.4887513000003</v>
      </c>
      <c r="D18" s="26">
        <v>194.99616108</v>
      </c>
      <c r="E18" s="32">
        <v>2911.5231310988</v>
      </c>
      <c r="F18" s="32">
        <v>1471</v>
      </c>
      <c r="G18" s="26">
        <v>2080.70128</v>
      </c>
      <c r="H18" s="26">
        <v>9361</v>
      </c>
      <c r="I18" s="32">
        <v>384.3957363141</v>
      </c>
      <c r="J18" s="26">
        <v>132.929</v>
      </c>
      <c r="K18" s="26">
        <v>354.18247491</v>
      </c>
      <c r="L18" s="26">
        <v>1256.0420000000001</v>
      </c>
      <c r="M18" s="13">
        <v>15862.495830720001</v>
      </c>
    </row>
    <row r="19" spans="1:13" ht="12.75">
      <c r="A19" t="s">
        <v>536</v>
      </c>
      <c r="B19" s="26">
        <v>1118.73027839</v>
      </c>
      <c r="C19" s="26">
        <v>3734.0225036</v>
      </c>
      <c r="D19" s="26">
        <v>220.81252074000002</v>
      </c>
      <c r="E19" s="32">
        <v>3279.6439692450003</v>
      </c>
      <c r="F19" s="32">
        <v>1535.5</v>
      </c>
      <c r="G19" s="26">
        <v>2490.80072</v>
      </c>
      <c r="H19" s="26">
        <v>11359</v>
      </c>
      <c r="I19" s="32">
        <v>461.1523641564</v>
      </c>
      <c r="J19" s="26">
        <v>141.691</v>
      </c>
      <c r="K19" s="26">
        <v>371.38904259000003</v>
      </c>
      <c r="L19" s="26">
        <v>1501.1370000000002</v>
      </c>
      <c r="M19" s="13">
        <v>17797.70144724</v>
      </c>
    </row>
    <row r="20" spans="1:13" ht="12.75">
      <c r="A20" t="s">
        <v>537</v>
      </c>
      <c r="B20" s="26">
        <v>1201.7161708360002</v>
      </c>
      <c r="C20" s="26">
        <v>4040.6460835000003</v>
      </c>
      <c r="D20" s="26">
        <v>247.77640629</v>
      </c>
      <c r="E20" s="32">
        <v>3771.8371716659003</v>
      </c>
      <c r="F20" s="32">
        <v>1586.9</v>
      </c>
      <c r="G20" s="26">
        <v>3132.80098</v>
      </c>
      <c r="H20" s="26">
        <v>13382</v>
      </c>
      <c r="I20" s="32">
        <v>543.7764903423999</v>
      </c>
      <c r="J20" s="26">
        <v>158.786</v>
      </c>
      <c r="K20" s="26">
        <v>386.42275221</v>
      </c>
      <c r="L20" s="26">
        <v>1850.4070000000002</v>
      </c>
      <c r="M20" s="13">
        <v>20467.2000951</v>
      </c>
    </row>
    <row r="21" spans="1:13" ht="12.75">
      <c r="A21" t="s">
        <v>538</v>
      </c>
      <c r="B21" s="26">
        <v>1280.9011932160001</v>
      </c>
      <c r="C21" s="26">
        <v>4280.7088284</v>
      </c>
      <c r="D21" s="26">
        <v>276.53590230000003</v>
      </c>
      <c r="E21" s="32">
        <v>4212.1523092536</v>
      </c>
      <c r="F21" s="32">
        <v>1667.1</v>
      </c>
      <c r="G21" s="26">
        <v>3737.9014225</v>
      </c>
      <c r="H21" s="26">
        <v>14916</v>
      </c>
      <c r="I21" s="32">
        <v>633.4134960279</v>
      </c>
      <c r="J21" s="26">
        <v>174.68300000000002</v>
      </c>
      <c r="K21" s="26">
        <v>401.47188780000005</v>
      </c>
      <c r="L21" s="26">
        <v>2301.7</v>
      </c>
      <c r="M21" s="13">
        <v>23304.999845820003</v>
      </c>
    </row>
    <row r="22" spans="1:13" ht="12.75">
      <c r="A22" t="s">
        <v>539</v>
      </c>
      <c r="B22" s="26">
        <v>1343.7656741780002</v>
      </c>
      <c r="C22" s="26">
        <v>4624.8888552</v>
      </c>
      <c r="D22" s="26">
        <v>309.51092088</v>
      </c>
      <c r="E22" s="32">
        <v>4589.157494603501</v>
      </c>
      <c r="F22" s="32">
        <v>1749.5</v>
      </c>
      <c r="G22" s="26">
        <v>4648.801137500001</v>
      </c>
      <c r="H22" s="26">
        <v>16556</v>
      </c>
      <c r="I22" s="32">
        <v>725.6779039272</v>
      </c>
      <c r="J22" s="26">
        <v>193.66600000000003</v>
      </c>
      <c r="K22" s="26">
        <v>419.79132903000004</v>
      </c>
      <c r="L22" s="26">
        <v>2815.728</v>
      </c>
      <c r="M22" s="13">
        <v>26298.102625080002</v>
      </c>
    </row>
    <row r="23" spans="1:13" ht="12.75">
      <c r="A23" t="s">
        <v>540</v>
      </c>
      <c r="B23" s="26">
        <v>1418.218529388</v>
      </c>
      <c r="C23" s="26">
        <v>4918.8457065</v>
      </c>
      <c r="D23" s="26">
        <v>336.90289899000004</v>
      </c>
      <c r="E23" s="32">
        <v>4932.864006783901</v>
      </c>
      <c r="F23" s="32">
        <v>1826</v>
      </c>
      <c r="G23" s="26">
        <v>5672.1006475</v>
      </c>
      <c r="H23" s="26">
        <v>17969</v>
      </c>
      <c r="I23" s="32">
        <v>813.8617002523</v>
      </c>
      <c r="J23" s="26">
        <v>235.670133189</v>
      </c>
      <c r="K23" s="26">
        <v>438.69916083000004</v>
      </c>
      <c r="L23" s="26">
        <v>3523.945</v>
      </c>
      <c r="M23" s="13">
        <v>29221.601148960002</v>
      </c>
    </row>
    <row r="24" spans="1:13" ht="12.75">
      <c r="A24" t="s">
        <v>541</v>
      </c>
      <c r="B24" s="26">
        <v>1492.98979794</v>
      </c>
      <c r="C24" s="26">
        <v>5148.581437000001</v>
      </c>
      <c r="D24" s="26">
        <v>359.72855646000005</v>
      </c>
      <c r="E24" s="32">
        <v>5292.978758553701</v>
      </c>
      <c r="F24" s="32">
        <v>1927.9</v>
      </c>
      <c r="G24" s="26">
        <v>6778.001365</v>
      </c>
      <c r="H24" s="26">
        <v>19703</v>
      </c>
      <c r="I24" s="32">
        <v>900.4382956639</v>
      </c>
      <c r="J24" s="26">
        <v>258.982158</v>
      </c>
      <c r="K24" s="26">
        <v>452.86020129</v>
      </c>
      <c r="L24" s="26">
        <v>5059.9</v>
      </c>
      <c r="M24" s="13">
        <v>33454.39942614</v>
      </c>
    </row>
    <row r="25" spans="1:13" ht="12.75">
      <c r="A25" t="s">
        <v>542</v>
      </c>
      <c r="B25" s="26">
        <v>1550.206914179</v>
      </c>
      <c r="C25" s="26">
        <v>5356.0495427000005</v>
      </c>
      <c r="D25" s="26">
        <v>390.59284089000005</v>
      </c>
      <c r="E25" s="32">
        <v>5564.3811640908</v>
      </c>
      <c r="F25" s="32">
        <v>1991.2</v>
      </c>
      <c r="G25" s="26">
        <v>7635.399922500001</v>
      </c>
      <c r="H25" s="26">
        <v>21075</v>
      </c>
      <c r="I25" s="32">
        <v>984.6591088173</v>
      </c>
      <c r="J25" s="26">
        <v>269.383801215</v>
      </c>
      <c r="K25" s="26">
        <v>458.01247527000004</v>
      </c>
      <c r="L25" s="26">
        <v>5928.3</v>
      </c>
      <c r="M25" s="13">
        <v>37409.00031132</v>
      </c>
    </row>
    <row r="26" spans="1:13" ht="12.75">
      <c r="A26" t="s">
        <v>543</v>
      </c>
      <c r="B26" s="26">
        <v>1628.975412278</v>
      </c>
      <c r="C26" s="26">
        <v>5730.686194000001</v>
      </c>
      <c r="D26" s="26">
        <v>443.42659767000004</v>
      </c>
      <c r="E26" s="32">
        <v>5996.2016585285</v>
      </c>
      <c r="F26" s="32">
        <v>2094.3</v>
      </c>
      <c r="G26" s="26">
        <v>9290.8997225</v>
      </c>
      <c r="H26" s="26">
        <v>22718</v>
      </c>
      <c r="I26" s="32">
        <v>1092.8445936051</v>
      </c>
      <c r="J26" s="26">
        <v>300.29505638800003</v>
      </c>
      <c r="K26" s="26">
        <v>476.09391582</v>
      </c>
      <c r="L26" s="26">
        <v>7071.217000000001</v>
      </c>
      <c r="M26" s="13">
        <v>41648.19945792</v>
      </c>
    </row>
    <row r="27" spans="1:13" ht="12.75">
      <c r="A27" t="s">
        <v>544</v>
      </c>
      <c r="B27" s="26">
        <v>1740.4482905930001</v>
      </c>
      <c r="C27" s="26">
        <v>6213.9581960000005</v>
      </c>
      <c r="D27" s="26">
        <v>494.08421727</v>
      </c>
      <c r="E27" s="32">
        <v>6431.722144020401</v>
      </c>
      <c r="F27" s="32">
        <v>2223.5</v>
      </c>
      <c r="G27" s="26">
        <v>11042.000342500001</v>
      </c>
      <c r="H27" s="26">
        <v>25418</v>
      </c>
      <c r="I27" s="32">
        <v>1196.8068411704999</v>
      </c>
      <c r="J27" s="26">
        <v>342.975880785</v>
      </c>
      <c r="K27" s="26">
        <v>504.5614416</v>
      </c>
      <c r="L27" s="26">
        <v>8358.169</v>
      </c>
      <c r="M27" s="13">
        <v>46669.90197936</v>
      </c>
    </row>
    <row r="28" spans="1:13" ht="12.75">
      <c r="A28" t="s">
        <v>545</v>
      </c>
      <c r="B28" s="26">
        <v>1875.891473905</v>
      </c>
      <c r="C28" s="26">
        <v>6589.1596059</v>
      </c>
      <c r="D28" s="26">
        <v>523.6998984</v>
      </c>
      <c r="E28" s="32">
        <v>6747.8731489491</v>
      </c>
      <c r="F28" s="32">
        <v>2431.2</v>
      </c>
      <c r="G28" s="26">
        <v>13327.0016925</v>
      </c>
      <c r="H28" s="26">
        <v>28598</v>
      </c>
      <c r="I28" s="32">
        <v>1320.8322731338</v>
      </c>
      <c r="J28" s="26">
        <v>370.30091884800004</v>
      </c>
      <c r="K28" s="26">
        <v>536.73781131</v>
      </c>
      <c r="L28" s="26">
        <v>9838.053</v>
      </c>
      <c r="M28" s="13">
        <v>51982.701799380004</v>
      </c>
    </row>
    <row r="29" spans="1:13" ht="12.75">
      <c r="A29" t="s">
        <v>546</v>
      </c>
      <c r="B29" s="26">
        <v>2017.161869061</v>
      </c>
      <c r="C29" s="26">
        <v>6902.963688000001</v>
      </c>
      <c r="D29" s="26">
        <v>499.69698639</v>
      </c>
      <c r="E29" s="32">
        <v>6986.4079762571</v>
      </c>
      <c r="F29" s="32">
        <v>3001.4167180000004</v>
      </c>
      <c r="G29" s="26">
        <v>16458.998502500002</v>
      </c>
      <c r="H29" s="26">
        <v>29675</v>
      </c>
      <c r="I29" s="32">
        <v>1440.6469180908</v>
      </c>
      <c r="J29" s="26">
        <v>409.644019919</v>
      </c>
      <c r="K29" s="26">
        <v>565.3551893700001</v>
      </c>
      <c r="L29" s="26">
        <v>11306.677000000001</v>
      </c>
      <c r="M29" s="13">
        <v>57003.497517120006</v>
      </c>
    </row>
    <row r="30" spans="1:13" ht="12.75">
      <c r="A30" t="s">
        <v>547</v>
      </c>
      <c r="B30" s="26">
        <v>2139.378789616</v>
      </c>
      <c r="C30" s="26">
        <v>7248.636291100001</v>
      </c>
      <c r="D30" s="26">
        <v>487.59742584</v>
      </c>
      <c r="E30" s="32">
        <v>7261.2261466803</v>
      </c>
      <c r="F30" s="32">
        <v>3220.5087946000003</v>
      </c>
      <c r="G30" s="26">
        <v>19026.9995425</v>
      </c>
      <c r="H30" s="26">
        <v>31529</v>
      </c>
      <c r="I30" s="32">
        <v>1560.0174601606</v>
      </c>
      <c r="J30" s="26">
        <v>432.65188188400003</v>
      </c>
      <c r="K30" s="26">
        <v>587.22701112</v>
      </c>
      <c r="L30" s="26">
        <v>12743.192000000001</v>
      </c>
      <c r="M30" s="13">
        <v>61394.20109988</v>
      </c>
    </row>
    <row r="31" spans="1:13" ht="12.75">
      <c r="A31" t="s">
        <v>548</v>
      </c>
      <c r="B31" s="26">
        <v>2205.428229616</v>
      </c>
      <c r="C31" s="26">
        <v>7465.584273300001</v>
      </c>
      <c r="D31" s="26">
        <v>493.98908559000006</v>
      </c>
      <c r="E31" s="32">
        <v>7316.4709108160005</v>
      </c>
      <c r="F31" s="32">
        <v>3313.8996771</v>
      </c>
      <c r="G31" s="26">
        <v>21423.9986025</v>
      </c>
      <c r="H31" s="26">
        <v>34054</v>
      </c>
      <c r="I31" s="32">
        <v>1606.6356775616</v>
      </c>
      <c r="J31" s="26">
        <v>477.753100281</v>
      </c>
      <c r="K31" s="26">
        <v>602.1461278200001</v>
      </c>
      <c r="L31" s="26">
        <v>13445.498000000001</v>
      </c>
      <c r="M31" s="13">
        <v>63517.29977076</v>
      </c>
    </row>
    <row r="32" spans="1:13" ht="12.75">
      <c r="A32" t="s">
        <v>549</v>
      </c>
      <c r="B32" s="26">
        <v>2324.704023649</v>
      </c>
      <c r="C32" s="26">
        <v>7867.894096000001</v>
      </c>
      <c r="D32" s="26">
        <v>522.5702097000001</v>
      </c>
      <c r="E32" s="32">
        <v>7579.4260332985</v>
      </c>
      <c r="F32" s="32">
        <v>3482.9029474000004</v>
      </c>
      <c r="G32" s="26">
        <v>24295.999755</v>
      </c>
      <c r="H32" s="26">
        <v>36624</v>
      </c>
      <c r="I32" s="32">
        <v>1699.4798434243</v>
      </c>
      <c r="J32" s="26">
        <v>513.5781586730001</v>
      </c>
      <c r="K32" s="26">
        <v>633.60408807</v>
      </c>
      <c r="L32" s="26">
        <v>14616.814</v>
      </c>
      <c r="M32" s="13">
        <v>67554.49799406</v>
      </c>
    </row>
    <row r="33" spans="1:13" ht="12.75">
      <c r="A33" t="s">
        <v>550</v>
      </c>
      <c r="B33" s="26">
        <v>2415.284225665</v>
      </c>
      <c r="C33" s="26">
        <v>8381.905101800001</v>
      </c>
      <c r="D33" s="26">
        <v>570.29063868</v>
      </c>
      <c r="E33" s="32">
        <v>7837.4263845815</v>
      </c>
      <c r="F33" s="32">
        <v>3615.2539635000003</v>
      </c>
      <c r="G33" s="26">
        <v>27235.12525</v>
      </c>
      <c r="H33" s="26">
        <v>41409</v>
      </c>
      <c r="I33" s="32">
        <v>1834.3034271981999</v>
      </c>
      <c r="J33" s="26">
        <v>609.5500079650001</v>
      </c>
      <c r="K33" s="26">
        <v>672.70671831</v>
      </c>
      <c r="L33" s="26">
        <v>15802.13</v>
      </c>
      <c r="M33" s="13">
        <v>74408.65113</v>
      </c>
    </row>
    <row r="34" spans="1:13" ht="12.75">
      <c r="A34" t="s">
        <v>551</v>
      </c>
      <c r="B34" s="26">
        <v>2502.610942349</v>
      </c>
      <c r="C34" s="26">
        <v>8527.830656060001</v>
      </c>
      <c r="D34" s="26">
        <v>590.16126834</v>
      </c>
      <c r="E34" s="32">
        <v>8053.6707434983</v>
      </c>
      <c r="F34" s="32">
        <v>3669.4891294000004</v>
      </c>
      <c r="G34" s="26">
        <v>29935.22825</v>
      </c>
      <c r="H34" s="26">
        <v>45634</v>
      </c>
      <c r="I34" s="32">
        <v>1943.5844922774</v>
      </c>
      <c r="J34" s="26">
        <v>637.232054143</v>
      </c>
      <c r="K34" s="26">
        <v>704.64729105</v>
      </c>
      <c r="L34" s="26">
        <v>16808.614</v>
      </c>
      <c r="M34" s="13">
        <v>78842.83803</v>
      </c>
    </row>
    <row r="35" spans="1:13" ht="12.75">
      <c r="A35" t="s">
        <v>552</v>
      </c>
      <c r="B35" s="26">
        <v>2547.5903357830002</v>
      </c>
      <c r="C35" s="26">
        <v>8922.55254357</v>
      </c>
      <c r="D35" s="26">
        <v>639.91513698</v>
      </c>
      <c r="E35" s="32">
        <v>8320.7052625638</v>
      </c>
      <c r="F35" s="32">
        <v>3746.5488314000004</v>
      </c>
      <c r="G35" s="26">
        <v>33132.826250000006</v>
      </c>
      <c r="H35" s="26">
        <v>52760</v>
      </c>
      <c r="I35" s="32">
        <v>2030.6950915923</v>
      </c>
      <c r="J35" s="26">
        <v>662.411009526</v>
      </c>
      <c r="K35" s="26">
        <v>754.19109927</v>
      </c>
      <c r="L35" s="26">
        <v>17875.68</v>
      </c>
      <c r="M35" s="13">
        <v>83845.399506</v>
      </c>
    </row>
    <row r="36" spans="1:13" ht="12.75">
      <c r="A36" t="s">
        <v>553</v>
      </c>
      <c r="B36" s="26">
        <v>2647.2645824660003</v>
      </c>
      <c r="C36" s="26">
        <v>9085.7960169</v>
      </c>
      <c r="D36" s="26">
        <v>696.31038603</v>
      </c>
      <c r="E36" s="32">
        <v>8688.5911369126</v>
      </c>
      <c r="F36" s="32">
        <v>3843.9491654000003</v>
      </c>
      <c r="G36" s="26">
        <v>36042.149750000004</v>
      </c>
      <c r="H36" s="26">
        <v>60582</v>
      </c>
      <c r="I36" s="32">
        <v>2113.1705122423</v>
      </c>
      <c r="J36" s="26">
        <v>702.504029338</v>
      </c>
      <c r="K36" s="26">
        <v>798.7655414400001</v>
      </c>
      <c r="L36" s="26">
        <v>19245.7</v>
      </c>
      <c r="M36" s="13">
        <v>87847.64835</v>
      </c>
    </row>
    <row r="37" spans="1:13" ht="12.75">
      <c r="A37" t="s">
        <v>554</v>
      </c>
      <c r="B37" s="26">
        <v>2752.4081355900003</v>
      </c>
      <c r="C37" s="26">
        <v>9610.91663116</v>
      </c>
      <c r="D37" s="26">
        <v>729.82052031</v>
      </c>
      <c r="E37" s="32">
        <v>8963.42937962</v>
      </c>
      <c r="F37" s="32">
        <v>3935.12996</v>
      </c>
      <c r="G37" s="26">
        <v>38397.7545</v>
      </c>
      <c r="H37" s="26">
        <v>70813.029496</v>
      </c>
      <c r="I37" s="32">
        <v>2182.3526648343</v>
      </c>
      <c r="J37" s="26">
        <v>802.2319267190001</v>
      </c>
      <c r="K37" s="26">
        <v>851.05737603</v>
      </c>
      <c r="L37" s="26">
        <v>22893.6009296</v>
      </c>
      <c r="M37" s="13">
        <v>96494.22961200001</v>
      </c>
    </row>
    <row r="38" spans="1:13" ht="12.75">
      <c r="A38" t="s">
        <v>555</v>
      </c>
      <c r="B38" s="26">
        <v>2895.061303293</v>
      </c>
      <c r="C38" s="26">
        <v>10155.2067659</v>
      </c>
      <c r="D38" s="26">
        <v>786.45359856</v>
      </c>
      <c r="E38" s="32">
        <v>9454.77397047</v>
      </c>
      <c r="F38" s="32">
        <v>4033.8993750000004</v>
      </c>
      <c r="G38" s="26">
        <v>42385.040625</v>
      </c>
      <c r="H38" s="26">
        <v>82342.178892</v>
      </c>
      <c r="I38" s="32">
        <v>2306.2085569964</v>
      </c>
      <c r="J38" s="26">
        <v>887.5040209350001</v>
      </c>
      <c r="K38" s="26">
        <v>921.0626316</v>
      </c>
      <c r="L38" s="26">
        <v>24512.93414</v>
      </c>
      <c r="M38" s="13">
        <v>104866.93951800001</v>
      </c>
    </row>
    <row r="39" spans="1:13" ht="12.75">
      <c r="A39" t="s">
        <v>556</v>
      </c>
      <c r="B39" s="26">
        <v>2970.5441169580004</v>
      </c>
      <c r="C39" s="26">
        <v>10443.33046766</v>
      </c>
      <c r="D39" s="26">
        <v>831.61736364</v>
      </c>
      <c r="E39" s="32">
        <v>9820.81765518</v>
      </c>
      <c r="F39" s="32">
        <v>4132.9817228</v>
      </c>
      <c r="G39" s="26">
        <v>45355.39245</v>
      </c>
      <c r="H39" s="26">
        <v>91953.609948</v>
      </c>
      <c r="I39" s="32">
        <v>2417.719856587</v>
      </c>
      <c r="J39" s="26">
        <v>910.5659383660001</v>
      </c>
      <c r="K39" s="26">
        <v>986.6692820100001</v>
      </c>
      <c r="L39" s="26">
        <v>25923.9866006</v>
      </c>
      <c r="M39" s="13">
        <v>113255.28970800001</v>
      </c>
    </row>
    <row r="40" spans="1:13" ht="12.75">
      <c r="A40" t="s">
        <v>557</v>
      </c>
      <c r="B40" s="26">
        <v>3038.837449079</v>
      </c>
      <c r="C40" s="26">
        <v>10797.071050760002</v>
      </c>
      <c r="D40" s="26">
        <v>856.03053102</v>
      </c>
      <c r="E40" s="32">
        <v>10157.854921350001</v>
      </c>
      <c r="F40" s="32">
        <v>4191.6957394</v>
      </c>
      <c r="G40" s="26">
        <v>48891.55965</v>
      </c>
      <c r="H40" s="26">
        <v>102341.57910799999</v>
      </c>
      <c r="I40" s="32">
        <v>2507.9067048644</v>
      </c>
      <c r="J40" s="26">
        <v>971.436830471</v>
      </c>
      <c r="K40" s="26">
        <v>1025.19674394</v>
      </c>
      <c r="L40" s="26">
        <v>27151.998995200003</v>
      </c>
      <c r="M40" s="13">
        <v>121329.66951600001</v>
      </c>
    </row>
    <row r="41" spans="1:13" ht="12.75">
      <c r="A41" t="s">
        <v>558</v>
      </c>
      <c r="B41" s="26">
        <v>3113.1760937990002</v>
      </c>
      <c r="C41" s="26">
        <v>11079.66818622</v>
      </c>
      <c r="D41" s="26">
        <v>867.70794474</v>
      </c>
      <c r="E41" s="32">
        <v>10461.29406998</v>
      </c>
      <c r="F41" s="32">
        <v>4227.526545000001</v>
      </c>
      <c r="G41" s="26">
        <v>53001.345400000006</v>
      </c>
      <c r="H41" s="26">
        <v>109424.14215999999</v>
      </c>
      <c r="I41" s="32">
        <v>2585.6053474244</v>
      </c>
      <c r="J41" s="26">
        <v>1032.9668765420001</v>
      </c>
      <c r="K41" s="26">
        <v>1051.04846595</v>
      </c>
      <c r="L41" s="26">
        <v>27570.845989600002</v>
      </c>
      <c r="M41" s="13">
        <v>130202.20296600001</v>
      </c>
    </row>
    <row r="42" spans="1:13" ht="12.75">
      <c r="A42" t="s">
        <v>559</v>
      </c>
      <c r="B42" s="26">
        <v>3244.933993565</v>
      </c>
      <c r="C42" s="26">
        <v>11678.743939150001</v>
      </c>
      <c r="D42" s="26">
        <v>905.8022368500001</v>
      </c>
      <c r="E42" s="32">
        <v>10882.457821400001</v>
      </c>
      <c r="F42" s="32">
        <v>4316.907976</v>
      </c>
      <c r="G42" s="26">
        <v>57388.1609</v>
      </c>
      <c r="H42" s="26">
        <v>116220.03191599999</v>
      </c>
      <c r="I42" s="32">
        <v>2692.4588914419</v>
      </c>
      <c r="J42" s="26">
        <v>1089.0179573950002</v>
      </c>
      <c r="K42" s="26">
        <v>1079.49615834</v>
      </c>
      <c r="L42" s="26">
        <v>28674.6998816</v>
      </c>
      <c r="M42" s="13">
        <v>139781.876916</v>
      </c>
    </row>
    <row r="43" spans="1:13" ht="12.75">
      <c r="A43" t="s">
        <v>560</v>
      </c>
      <c r="B43" s="26">
        <v>3372.6883340460004</v>
      </c>
      <c r="C43" s="26">
        <v>12043.11005191</v>
      </c>
      <c r="D43" s="26">
        <v>934.4428182600001</v>
      </c>
      <c r="E43" s="32">
        <v>11217.019505852</v>
      </c>
      <c r="F43" s="32">
        <v>4383.0150300000005</v>
      </c>
      <c r="G43" s="26">
        <v>61705.57244</v>
      </c>
      <c r="H43" s="26">
        <v>126926.17693199999</v>
      </c>
      <c r="I43" s="32">
        <v>2755.4052477735</v>
      </c>
      <c r="J43" s="26">
        <v>1185.847029562</v>
      </c>
      <c r="K43" s="26">
        <v>1114.2971466600002</v>
      </c>
      <c r="L43" s="26">
        <v>29550.124582800003</v>
      </c>
      <c r="M43" s="13">
        <v>150655.03563</v>
      </c>
    </row>
    <row r="44" spans="1:13" ht="12.75">
      <c r="A44" t="s">
        <v>561</v>
      </c>
      <c r="B44" s="26">
        <v>3529.023368039</v>
      </c>
      <c r="C44" s="33" t="s">
        <v>497</v>
      </c>
      <c r="D44" s="26">
        <v>998.35347003</v>
      </c>
      <c r="E44" s="32">
        <v>11683.393715987302</v>
      </c>
      <c r="F44" s="32">
        <v>4512.490976</v>
      </c>
      <c r="G44" s="26">
        <v>66370.42631000001</v>
      </c>
      <c r="H44" s="33" t="s">
        <v>497</v>
      </c>
      <c r="I44" s="34" t="s">
        <v>497</v>
      </c>
      <c r="J44" s="33" t="s">
        <v>497</v>
      </c>
      <c r="K44" s="33" t="s">
        <v>497</v>
      </c>
      <c r="L44" s="33" t="s">
        <v>497</v>
      </c>
      <c r="M44" s="13">
        <v>162424.18295400002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84"/>
  <sheetViews>
    <sheetView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56" sqref="F56"/>
    </sheetView>
  </sheetViews>
  <sheetFormatPr defaultColWidth="9.33203125" defaultRowHeight="12.75"/>
  <cols>
    <col min="1" max="1" width="12.33203125" style="2" bestFit="1" customWidth="1"/>
    <col min="2" max="8" width="9.33203125" style="2" customWidth="1"/>
    <col min="9" max="9" width="9.66015625" style="2" bestFit="1" customWidth="1"/>
    <col min="10" max="10" width="11.5" style="2" customWidth="1"/>
    <col min="11" max="11" width="9.66015625" style="2" bestFit="1" customWidth="1"/>
    <col min="12" max="15" width="9.33203125" style="2" customWidth="1"/>
    <col min="16" max="16" width="9.83203125" style="2" bestFit="1" customWidth="1"/>
    <col min="17" max="24" width="9.33203125" style="2" customWidth="1"/>
    <col min="25" max="25" width="9.66015625" style="2" bestFit="1" customWidth="1"/>
    <col min="26" max="32" width="9.33203125" style="2" customWidth="1"/>
    <col min="33" max="34" width="9.5" style="2" bestFit="1" customWidth="1"/>
    <col min="35" max="35" width="10.66015625" style="2" bestFit="1" customWidth="1"/>
    <col min="36" max="36" width="9.66015625" style="2" bestFit="1" customWidth="1"/>
    <col min="37" max="37" width="11.66015625" style="2" bestFit="1" customWidth="1"/>
    <col min="38" max="40" width="9.5" style="2" bestFit="1" customWidth="1"/>
    <col min="41" max="41" width="10.66015625" style="2" bestFit="1" customWidth="1"/>
    <col min="42" max="42" width="9.66015625" style="2" bestFit="1" customWidth="1"/>
    <col min="43" max="43" width="10.66015625" style="2" bestFit="1" customWidth="1"/>
    <col min="44" max="44" width="12.66015625" style="2" bestFit="1" customWidth="1"/>
    <col min="45" max="16384" width="9.33203125" style="2" customWidth="1"/>
  </cols>
  <sheetData>
    <row r="1" spans="1:31" ht="12.75">
      <c r="A1" s="2" t="s">
        <v>491</v>
      </c>
      <c r="B1" s="2" t="s">
        <v>504</v>
      </c>
      <c r="C1" s="2" t="s">
        <v>504</v>
      </c>
      <c r="D1" s="2" t="s">
        <v>504</v>
      </c>
      <c r="E1" s="2" t="s">
        <v>504</v>
      </c>
      <c r="F1" s="2" t="s">
        <v>504</v>
      </c>
      <c r="G1" s="2" t="s">
        <v>504</v>
      </c>
      <c r="H1" s="2" t="s">
        <v>504</v>
      </c>
      <c r="I1" s="2" t="s">
        <v>504</v>
      </c>
      <c r="J1" s="2" t="s">
        <v>504</v>
      </c>
      <c r="K1" s="2" t="s">
        <v>504</v>
      </c>
      <c r="L1" s="2" t="s">
        <v>504</v>
      </c>
      <c r="M1" s="2" t="s">
        <v>504</v>
      </c>
      <c r="N1" s="2" t="s">
        <v>504</v>
      </c>
      <c r="O1" s="2" t="s">
        <v>504</v>
      </c>
      <c r="P1" s="2" t="s">
        <v>504</v>
      </c>
      <c r="Q1" s="2" t="s">
        <v>504</v>
      </c>
      <c r="R1" s="2" t="s">
        <v>504</v>
      </c>
      <c r="S1" s="2" t="s">
        <v>504</v>
      </c>
      <c r="T1" s="2" t="s">
        <v>504</v>
      </c>
      <c r="U1" s="2" t="s">
        <v>504</v>
      </c>
      <c r="V1" s="2" t="s">
        <v>504</v>
      </c>
      <c r="W1" s="2" t="s">
        <v>504</v>
      </c>
      <c r="X1" s="2" t="s">
        <v>504</v>
      </c>
      <c r="Y1" s="2" t="s">
        <v>504</v>
      </c>
      <c r="AC1" s="2" t="s">
        <v>504</v>
      </c>
      <c r="AD1" s="2" t="s">
        <v>504</v>
      </c>
      <c r="AE1" s="2" t="s">
        <v>504</v>
      </c>
    </row>
    <row r="2" spans="1:31" ht="12.75">
      <c r="A2" s="2" t="s">
        <v>492</v>
      </c>
      <c r="B2" s="2" t="s">
        <v>503</v>
      </c>
      <c r="C2" s="2" t="s">
        <v>79</v>
      </c>
      <c r="D2" s="2" t="s">
        <v>503</v>
      </c>
      <c r="E2" s="2" t="s">
        <v>79</v>
      </c>
      <c r="F2" s="2" t="s">
        <v>79</v>
      </c>
      <c r="G2" s="2" t="s">
        <v>79</v>
      </c>
      <c r="H2" s="2" t="s">
        <v>503</v>
      </c>
      <c r="I2" s="2" t="s">
        <v>79</v>
      </c>
      <c r="J2" s="2" t="s">
        <v>503</v>
      </c>
      <c r="K2" s="2" t="s">
        <v>79</v>
      </c>
      <c r="L2" s="2" t="s">
        <v>503</v>
      </c>
      <c r="M2" s="2" t="s">
        <v>79</v>
      </c>
      <c r="N2" s="2" t="s">
        <v>79</v>
      </c>
      <c r="O2" s="2" t="s">
        <v>79</v>
      </c>
      <c r="P2" s="2" t="s">
        <v>867</v>
      </c>
      <c r="Q2" s="2" t="s">
        <v>503</v>
      </c>
      <c r="R2" s="2" t="s">
        <v>503</v>
      </c>
      <c r="S2" s="2" t="s">
        <v>79</v>
      </c>
      <c r="T2" s="2" t="s">
        <v>503</v>
      </c>
      <c r="U2" s="2" t="s">
        <v>503</v>
      </c>
      <c r="V2" s="2" t="s">
        <v>503</v>
      </c>
      <c r="W2" s="2" t="s">
        <v>79</v>
      </c>
      <c r="X2" s="2" t="s">
        <v>503</v>
      </c>
      <c r="Y2" s="2" t="s">
        <v>79</v>
      </c>
      <c r="AC2" s="2" t="s">
        <v>503</v>
      </c>
      <c r="AD2" s="2" t="s">
        <v>503</v>
      </c>
      <c r="AE2" s="2" t="s">
        <v>503</v>
      </c>
    </row>
    <row r="3" spans="1:31" ht="12.75">
      <c r="A3" s="2" t="s">
        <v>493</v>
      </c>
      <c r="B3" s="2" t="s">
        <v>562</v>
      </c>
      <c r="C3" s="2" t="s">
        <v>562</v>
      </c>
      <c r="D3" s="2" t="s">
        <v>563</v>
      </c>
      <c r="E3" s="2" t="s">
        <v>563</v>
      </c>
      <c r="F3" s="2" t="s">
        <v>565</v>
      </c>
      <c r="G3" s="2" t="s">
        <v>565</v>
      </c>
      <c r="H3" s="2" t="s">
        <v>499</v>
      </c>
      <c r="I3" s="2" t="s">
        <v>499</v>
      </c>
      <c r="J3" s="2" t="s">
        <v>498</v>
      </c>
      <c r="K3" s="2" t="s">
        <v>498</v>
      </c>
      <c r="L3" s="2" t="s">
        <v>567</v>
      </c>
      <c r="M3" s="2" t="s">
        <v>567</v>
      </c>
      <c r="N3" s="2" t="s">
        <v>568</v>
      </c>
      <c r="O3" s="2" t="s">
        <v>568</v>
      </c>
      <c r="P3" s="2" t="s">
        <v>569</v>
      </c>
      <c r="Q3" s="2" t="s">
        <v>569</v>
      </c>
      <c r="R3" s="2" t="s">
        <v>570</v>
      </c>
      <c r="S3" s="2" t="s">
        <v>570</v>
      </c>
      <c r="T3" s="2" t="s">
        <v>571</v>
      </c>
      <c r="U3" s="2" t="s">
        <v>571</v>
      </c>
      <c r="V3" s="2" t="s">
        <v>572</v>
      </c>
      <c r="W3" s="2" t="s">
        <v>572</v>
      </c>
      <c r="X3" s="2" t="s">
        <v>573</v>
      </c>
      <c r="Y3" s="2" t="s">
        <v>573</v>
      </c>
      <c r="AC3" s="2" t="s">
        <v>111</v>
      </c>
      <c r="AD3" s="2" t="s">
        <v>574</v>
      </c>
      <c r="AE3" s="2" t="s">
        <v>112</v>
      </c>
    </row>
    <row r="4" spans="1:25" ht="12.75">
      <c r="A4" s="2" t="s">
        <v>494</v>
      </c>
      <c r="B4" s="2" t="s">
        <v>501</v>
      </c>
      <c r="C4" s="2" t="s">
        <v>501</v>
      </c>
      <c r="D4" s="2" t="s">
        <v>501</v>
      </c>
      <c r="E4" s="2" t="s">
        <v>501</v>
      </c>
      <c r="F4" s="2" t="s">
        <v>501</v>
      </c>
      <c r="G4" s="2" t="s">
        <v>501</v>
      </c>
      <c r="H4" s="2" t="s">
        <v>501</v>
      </c>
      <c r="I4" s="2" t="s">
        <v>501</v>
      </c>
      <c r="J4" s="2" t="s">
        <v>501</v>
      </c>
      <c r="K4" s="2" t="s">
        <v>501</v>
      </c>
      <c r="L4" s="2" t="s">
        <v>501</v>
      </c>
      <c r="M4" s="2" t="s">
        <v>501</v>
      </c>
      <c r="N4" s="2" t="s">
        <v>501</v>
      </c>
      <c r="O4" s="2" t="s">
        <v>501</v>
      </c>
      <c r="P4" s="2" t="s">
        <v>501</v>
      </c>
      <c r="Q4" s="2" t="s">
        <v>501</v>
      </c>
      <c r="R4" s="2" t="s">
        <v>501</v>
      </c>
      <c r="S4" s="2" t="s">
        <v>501</v>
      </c>
      <c r="T4" s="2" t="s">
        <v>501</v>
      </c>
      <c r="U4" s="2" t="s">
        <v>501</v>
      </c>
      <c r="V4" s="2" t="s">
        <v>501</v>
      </c>
      <c r="W4" s="2" t="s">
        <v>501</v>
      </c>
      <c r="X4" s="2" t="s">
        <v>501</v>
      </c>
      <c r="Y4" s="2" t="s">
        <v>501</v>
      </c>
    </row>
    <row r="5" spans="1:31" ht="12.75">
      <c r="A5" s="2" t="s">
        <v>495</v>
      </c>
      <c r="B5" s="2" t="s">
        <v>847</v>
      </c>
      <c r="C5" s="2" t="s">
        <v>848</v>
      </c>
      <c r="D5" s="2" t="s">
        <v>849</v>
      </c>
      <c r="E5" s="2" t="s">
        <v>850</v>
      </c>
      <c r="F5" s="2" t="s">
        <v>851</v>
      </c>
      <c r="G5" s="2" t="s">
        <v>852</v>
      </c>
      <c r="H5" s="2" t="s">
        <v>792</v>
      </c>
      <c r="I5" s="2" t="s">
        <v>793</v>
      </c>
      <c r="J5" s="2" t="s">
        <v>794</v>
      </c>
      <c r="K5" s="2" t="s">
        <v>795</v>
      </c>
      <c r="L5" s="2" t="s">
        <v>853</v>
      </c>
      <c r="M5" s="2" t="s">
        <v>854</v>
      </c>
      <c r="N5" s="2" t="s">
        <v>855</v>
      </c>
      <c r="O5" s="2" t="s">
        <v>856</v>
      </c>
      <c r="P5" s="2" t="s">
        <v>857</v>
      </c>
      <c r="Q5" s="2" t="s">
        <v>858</v>
      </c>
      <c r="R5" s="2" t="s">
        <v>859</v>
      </c>
      <c r="S5" s="2" t="s">
        <v>860</v>
      </c>
      <c r="T5" s="2" t="s">
        <v>861</v>
      </c>
      <c r="U5" s="2" t="s">
        <v>862</v>
      </c>
      <c r="V5" s="2" t="s">
        <v>863</v>
      </c>
      <c r="W5" s="2" t="s">
        <v>864</v>
      </c>
      <c r="X5" s="2" t="s">
        <v>865</v>
      </c>
      <c r="Y5" s="2" t="s">
        <v>866</v>
      </c>
      <c r="AC5" s="2" t="s">
        <v>685</v>
      </c>
      <c r="AD5" s="2" t="s">
        <v>686</v>
      </c>
      <c r="AE5" s="2" t="s">
        <v>687</v>
      </c>
    </row>
    <row r="6" spans="1:31" ht="12.75">
      <c r="A6" s="2" t="s">
        <v>500</v>
      </c>
      <c r="B6" s="2" t="s">
        <v>796</v>
      </c>
      <c r="C6" s="2" t="s">
        <v>796</v>
      </c>
      <c r="D6" s="2" t="s">
        <v>796</v>
      </c>
      <c r="E6" s="2" t="s">
        <v>796</v>
      </c>
      <c r="F6" s="2" t="s">
        <v>796</v>
      </c>
      <c r="G6" s="2" t="s">
        <v>796</v>
      </c>
      <c r="H6" s="2" t="s">
        <v>796</v>
      </c>
      <c r="I6" s="2" t="s">
        <v>796</v>
      </c>
      <c r="J6" s="2" t="s">
        <v>796</v>
      </c>
      <c r="K6" s="2" t="s">
        <v>796</v>
      </c>
      <c r="L6" s="2" t="s">
        <v>796</v>
      </c>
      <c r="M6" s="2" t="s">
        <v>796</v>
      </c>
      <c r="N6" s="2" t="s">
        <v>796</v>
      </c>
      <c r="O6" s="2" t="s">
        <v>796</v>
      </c>
      <c r="P6" s="2" t="s">
        <v>796</v>
      </c>
      <c r="Q6" s="2" t="s">
        <v>796</v>
      </c>
      <c r="R6" s="2" t="s">
        <v>796</v>
      </c>
      <c r="S6" s="2" t="s">
        <v>796</v>
      </c>
      <c r="T6" s="2" t="s">
        <v>796</v>
      </c>
      <c r="U6" s="2" t="s">
        <v>796</v>
      </c>
      <c r="V6" s="2" t="s">
        <v>796</v>
      </c>
      <c r="W6" s="2" t="s">
        <v>796</v>
      </c>
      <c r="X6" s="2" t="s">
        <v>796</v>
      </c>
      <c r="Y6" s="2" t="s">
        <v>796</v>
      </c>
      <c r="AC6" s="2" t="s">
        <v>524</v>
      </c>
      <c r="AD6" s="2" t="s">
        <v>524</v>
      </c>
      <c r="AE6" s="2" t="s">
        <v>524</v>
      </c>
    </row>
    <row r="7" spans="2:31" ht="12.75">
      <c r="B7" s="2" t="s">
        <v>832</v>
      </c>
      <c r="D7" s="2" t="s">
        <v>833</v>
      </c>
      <c r="F7" s="2" t="s">
        <v>834</v>
      </c>
      <c r="H7" s="2" t="s">
        <v>28</v>
      </c>
      <c r="J7" s="2" t="s">
        <v>835</v>
      </c>
      <c r="L7" s="2" t="s">
        <v>836</v>
      </c>
      <c r="N7" s="2" t="s">
        <v>837</v>
      </c>
      <c r="P7" s="2" t="s">
        <v>838</v>
      </c>
      <c r="R7" s="2" t="s">
        <v>839</v>
      </c>
      <c r="T7" s="2" t="s">
        <v>840</v>
      </c>
      <c r="V7" s="2" t="s">
        <v>841</v>
      </c>
      <c r="X7" s="2" t="s">
        <v>842</v>
      </c>
      <c r="AA7" s="2" t="s">
        <v>843</v>
      </c>
      <c r="AC7" s="2" t="s">
        <v>844</v>
      </c>
      <c r="AD7" s="2" t="s">
        <v>845</v>
      </c>
      <c r="AE7" s="2" t="s">
        <v>846</v>
      </c>
    </row>
    <row r="8" spans="1:44" ht="12.75">
      <c r="A8" s="2" t="s">
        <v>525</v>
      </c>
      <c r="B8" s="4">
        <v>209.15500000001956</v>
      </c>
      <c r="C8" s="4" t="s">
        <v>497</v>
      </c>
      <c r="D8" s="4">
        <v>506.3</v>
      </c>
      <c r="E8" s="4" t="s">
        <v>497</v>
      </c>
      <c r="F8" s="4">
        <v>19095.9</v>
      </c>
      <c r="G8" s="4" t="s">
        <v>497</v>
      </c>
      <c r="H8" s="4">
        <v>334.68</v>
      </c>
      <c r="I8" s="4" t="s">
        <v>497</v>
      </c>
      <c r="J8" s="4">
        <v>472.168</v>
      </c>
      <c r="K8" s="4" t="s">
        <v>497</v>
      </c>
      <c r="L8" s="4">
        <v>97.625</v>
      </c>
      <c r="M8" s="4" t="s">
        <v>497</v>
      </c>
      <c r="N8" s="4">
        <v>625.3</v>
      </c>
      <c r="O8" s="4" t="s">
        <v>497</v>
      </c>
      <c r="P8" s="4">
        <v>58.943999999999996</v>
      </c>
      <c r="Q8" s="4" t="s">
        <v>497</v>
      </c>
      <c r="R8" s="4" t="s">
        <v>497</v>
      </c>
      <c r="S8" s="4" t="s">
        <v>497</v>
      </c>
      <c r="T8" s="4">
        <v>66.4858788005393</v>
      </c>
      <c r="U8" s="4" t="s">
        <v>497</v>
      </c>
      <c r="V8" s="4">
        <v>123.3</v>
      </c>
      <c r="W8" s="4" t="s">
        <v>497</v>
      </c>
      <c r="X8" s="4">
        <v>1972.24</v>
      </c>
      <c r="Y8" s="4" t="s">
        <v>497</v>
      </c>
      <c r="Z8" s="4"/>
      <c r="AA8" s="4">
        <f aca="true" t="shared" si="0" ref="AA8:AA44">SUM(B8:X8)</f>
        <v>23562.097878800563</v>
      </c>
      <c r="AB8" s="4"/>
      <c r="AC8" s="4">
        <v>124.4345350072181</v>
      </c>
      <c r="AD8" s="4">
        <v>179.43036078441708</v>
      </c>
      <c r="AE8" s="4">
        <v>51.639002957066566</v>
      </c>
      <c r="AF8" s="4"/>
      <c r="AG8" s="3"/>
      <c r="AH8" s="3"/>
      <c r="AI8" s="3"/>
      <c r="AJ8" s="3"/>
      <c r="AK8" s="3"/>
      <c r="AL8" s="3"/>
      <c r="AM8" s="3"/>
      <c r="AN8" s="3"/>
      <c r="AO8" s="3"/>
      <c r="AP8" s="4"/>
      <c r="AQ8" s="3"/>
      <c r="AR8" s="3"/>
    </row>
    <row r="9" spans="1:44" ht="12.75">
      <c r="A9" s="2" t="s">
        <v>526</v>
      </c>
      <c r="B9" s="4">
        <v>242.42900000003127</v>
      </c>
      <c r="C9" s="4" t="s">
        <v>497</v>
      </c>
      <c r="D9" s="4">
        <v>556.4</v>
      </c>
      <c r="E9" s="4" t="s">
        <v>497</v>
      </c>
      <c r="F9" s="4">
        <v>21671.5</v>
      </c>
      <c r="G9" s="4" t="s">
        <v>497</v>
      </c>
      <c r="H9" s="4">
        <v>388.05</v>
      </c>
      <c r="I9" s="4" t="s">
        <v>497</v>
      </c>
      <c r="J9" s="4">
        <v>544.3870000000001</v>
      </c>
      <c r="K9" s="4" t="s">
        <v>497</v>
      </c>
      <c r="L9" s="4">
        <v>119.04</v>
      </c>
      <c r="M9" s="4" t="s">
        <v>497</v>
      </c>
      <c r="N9" s="4">
        <v>649.7</v>
      </c>
      <c r="O9" s="4" t="s">
        <v>497</v>
      </c>
      <c r="P9" s="4">
        <v>68.642</v>
      </c>
      <c r="Q9" s="4" t="s">
        <v>497</v>
      </c>
      <c r="R9" s="4" t="s">
        <v>497</v>
      </c>
      <c r="S9" s="4" t="s">
        <v>497</v>
      </c>
      <c r="T9" s="4">
        <v>75.1853959948437</v>
      </c>
      <c r="U9" s="4" t="s">
        <v>497</v>
      </c>
      <c r="V9" s="4">
        <v>148.84</v>
      </c>
      <c r="W9" s="4" t="s">
        <v>497</v>
      </c>
      <c r="X9" s="4">
        <v>2319.47</v>
      </c>
      <c r="Y9" s="4" t="s">
        <v>497</v>
      </c>
      <c r="Z9" s="4"/>
      <c r="AA9" s="4">
        <f t="shared" si="0"/>
        <v>26783.643395994874</v>
      </c>
      <c r="AB9" s="4"/>
      <c r="AC9" s="4">
        <v>137.53915054816576</v>
      </c>
      <c r="AD9" s="4">
        <v>194.0045298421246</v>
      </c>
      <c r="AE9" s="4">
        <v>57.60187277178347</v>
      </c>
      <c r="AF9" s="4"/>
      <c r="AG9" s="3"/>
      <c r="AH9" s="3"/>
      <c r="AI9" s="3"/>
      <c r="AJ9" s="3"/>
      <c r="AK9" s="3"/>
      <c r="AL9" s="3"/>
      <c r="AM9" s="3"/>
      <c r="AN9" s="3"/>
      <c r="AO9" s="3"/>
      <c r="AP9" s="4"/>
      <c r="AQ9" s="3"/>
      <c r="AR9" s="3"/>
    </row>
    <row r="10" spans="1:44" ht="12.75">
      <c r="A10" s="2" t="s">
        <v>527</v>
      </c>
      <c r="B10" s="4">
        <v>288.0280000000313</v>
      </c>
      <c r="C10" s="4" t="s">
        <v>497</v>
      </c>
      <c r="D10" s="4">
        <v>660.1</v>
      </c>
      <c r="E10" s="4" t="s">
        <v>497</v>
      </c>
      <c r="F10" s="4">
        <v>24658.6</v>
      </c>
      <c r="G10" s="4" t="s">
        <v>497</v>
      </c>
      <c r="H10" s="4">
        <v>462.85</v>
      </c>
      <c r="I10" s="4" t="s">
        <v>497</v>
      </c>
      <c r="J10" s="4">
        <v>630.265</v>
      </c>
      <c r="K10" s="4" t="s">
        <v>497</v>
      </c>
      <c r="L10" s="4">
        <v>141.645</v>
      </c>
      <c r="M10" s="4" t="s">
        <v>497</v>
      </c>
      <c r="N10" s="4">
        <v>853.44</v>
      </c>
      <c r="O10" s="4" t="s">
        <v>497</v>
      </c>
      <c r="P10" s="4">
        <v>82.39</v>
      </c>
      <c r="Q10" s="4" t="s">
        <v>497</v>
      </c>
      <c r="R10" s="4" t="s">
        <v>497</v>
      </c>
      <c r="S10" s="4" t="s">
        <v>497</v>
      </c>
      <c r="T10" s="4">
        <v>87.5169429895535</v>
      </c>
      <c r="U10" s="4" t="s">
        <v>497</v>
      </c>
      <c r="V10" s="4">
        <v>189.88</v>
      </c>
      <c r="W10" s="4" t="s">
        <v>497</v>
      </c>
      <c r="X10" s="4">
        <v>3182.5020000000004</v>
      </c>
      <c r="Y10" s="4" t="s">
        <v>497</v>
      </c>
      <c r="Z10" s="4"/>
      <c r="AA10" s="4">
        <f t="shared" si="0"/>
        <v>31237.21694298958</v>
      </c>
      <c r="AB10" s="4"/>
      <c r="AC10" s="4">
        <v>158.10813866656503</v>
      </c>
      <c r="AD10" s="4">
        <v>212.2813663642983</v>
      </c>
      <c r="AE10" s="4">
        <v>64.49937563552163</v>
      </c>
      <c r="AF10" s="4"/>
      <c r="AG10" s="3"/>
      <c r="AH10" s="3"/>
      <c r="AI10" s="3"/>
      <c r="AJ10" s="3"/>
      <c r="AK10" s="3"/>
      <c r="AL10" s="3"/>
      <c r="AM10" s="3"/>
      <c r="AN10" s="3"/>
      <c r="AO10" s="3"/>
      <c r="AP10" s="4"/>
      <c r="AQ10" s="3"/>
      <c r="AR10" s="3"/>
    </row>
    <row r="11" spans="1:44" ht="12.75">
      <c r="A11" s="2" t="s">
        <v>528</v>
      </c>
      <c r="B11" s="4">
        <v>329.20700000003126</v>
      </c>
      <c r="C11" s="4" t="s">
        <v>497</v>
      </c>
      <c r="D11" s="4">
        <v>776.4</v>
      </c>
      <c r="E11" s="4" t="s">
        <v>497</v>
      </c>
      <c r="F11" s="4">
        <v>28336.8</v>
      </c>
      <c r="G11" s="4" t="s">
        <v>497</v>
      </c>
      <c r="H11" s="4">
        <v>523.82</v>
      </c>
      <c r="I11" s="4" t="s">
        <v>497</v>
      </c>
      <c r="J11" s="4">
        <v>706.9910000000001</v>
      </c>
      <c r="K11" s="4" t="s">
        <v>497</v>
      </c>
      <c r="L11" s="4">
        <v>176.066</v>
      </c>
      <c r="M11" s="4" t="s">
        <v>497</v>
      </c>
      <c r="N11" s="4">
        <v>1076.74</v>
      </c>
      <c r="O11" s="4" t="s">
        <v>497</v>
      </c>
      <c r="P11" s="4">
        <v>100.253</v>
      </c>
      <c r="Q11" s="4" t="s">
        <v>497</v>
      </c>
      <c r="R11" s="4" t="s">
        <v>497</v>
      </c>
      <c r="S11" s="4" t="s">
        <v>497</v>
      </c>
      <c r="T11" s="4">
        <v>101.54100000000001</v>
      </c>
      <c r="U11" s="4" t="s">
        <v>497</v>
      </c>
      <c r="V11" s="4">
        <v>248.82</v>
      </c>
      <c r="W11" s="4" t="s">
        <v>497</v>
      </c>
      <c r="X11" s="4">
        <v>3919.5780000000004</v>
      </c>
      <c r="Y11" s="4" t="s">
        <v>497</v>
      </c>
      <c r="Z11" s="4"/>
      <c r="AA11" s="4">
        <f t="shared" si="0"/>
        <v>36296.21600000004</v>
      </c>
      <c r="AB11" s="4"/>
      <c r="AC11" s="4">
        <v>181.32259855844214</v>
      </c>
      <c r="AD11" s="4">
        <v>236.22888067272365</v>
      </c>
      <c r="AE11" s="4">
        <v>74.0691002807962</v>
      </c>
      <c r="AF11" s="4"/>
      <c r="AG11" s="3"/>
      <c r="AH11" s="3"/>
      <c r="AI11" s="3"/>
      <c r="AJ11" s="3"/>
      <c r="AK11" s="3"/>
      <c r="AL11" s="3"/>
      <c r="AM11" s="3"/>
      <c r="AN11" s="3"/>
      <c r="AO11" s="3"/>
      <c r="AP11" s="4"/>
      <c r="AQ11" s="3"/>
      <c r="AR11" s="3"/>
    </row>
    <row r="12" spans="1:44" ht="12.75">
      <c r="A12" s="2" t="s">
        <v>529</v>
      </c>
      <c r="B12" s="4">
        <v>377.64500000003125</v>
      </c>
      <c r="C12" s="4" t="s">
        <v>497</v>
      </c>
      <c r="D12" s="4">
        <v>857.8</v>
      </c>
      <c r="E12" s="4" t="s">
        <v>497</v>
      </c>
      <c r="F12" s="4">
        <v>36241.1</v>
      </c>
      <c r="G12" s="4" t="s">
        <v>497</v>
      </c>
      <c r="H12" s="4">
        <v>618.27</v>
      </c>
      <c r="I12" s="4" t="s">
        <v>497</v>
      </c>
      <c r="J12" s="4">
        <v>770.1020000000001</v>
      </c>
      <c r="K12" s="4" t="s">
        <v>497</v>
      </c>
      <c r="L12" s="4">
        <v>218.13337870886906</v>
      </c>
      <c r="M12" s="4" t="s">
        <v>497</v>
      </c>
      <c r="N12" s="4">
        <v>1286.38</v>
      </c>
      <c r="O12" s="4" t="s">
        <v>497</v>
      </c>
      <c r="P12" s="4">
        <v>125.01599999999999</v>
      </c>
      <c r="Q12" s="4" t="s">
        <v>497</v>
      </c>
      <c r="R12" s="4" t="s">
        <v>497</v>
      </c>
      <c r="S12" s="4" t="s">
        <v>497</v>
      </c>
      <c r="T12" s="4">
        <v>116.632</v>
      </c>
      <c r="U12" s="4" t="s">
        <v>497</v>
      </c>
      <c r="V12" s="4">
        <v>303.37</v>
      </c>
      <c r="W12" s="4" t="s">
        <v>497</v>
      </c>
      <c r="X12" s="4">
        <v>4920.368</v>
      </c>
      <c r="Y12" s="4" t="s">
        <v>497</v>
      </c>
      <c r="Z12" s="4"/>
      <c r="AA12" s="4">
        <f t="shared" si="0"/>
        <v>45834.81637870889</v>
      </c>
      <c r="AB12" s="4"/>
      <c r="AC12" s="4">
        <v>203.10837247831853</v>
      </c>
      <c r="AD12" s="4">
        <v>266.84100691025156</v>
      </c>
      <c r="AE12" s="4">
        <v>83.64979890829422</v>
      </c>
      <c r="AF12" s="4"/>
      <c r="AG12" s="3"/>
      <c r="AH12" s="3"/>
      <c r="AI12" s="3"/>
      <c r="AJ12" s="3"/>
      <c r="AK12" s="3"/>
      <c r="AL12" s="3"/>
      <c r="AM12" s="3"/>
      <c r="AN12" s="3"/>
      <c r="AO12" s="3"/>
      <c r="AP12" s="4"/>
      <c r="AQ12" s="3"/>
      <c r="AR12" s="3"/>
    </row>
    <row r="13" spans="1:44" ht="12.75">
      <c r="A13" s="2" t="s">
        <v>530</v>
      </c>
      <c r="B13" s="4">
        <v>432.89000000003125</v>
      </c>
      <c r="C13" s="4" t="s">
        <v>497</v>
      </c>
      <c r="D13" s="4">
        <v>976.4</v>
      </c>
      <c r="E13" s="4" t="s">
        <v>497</v>
      </c>
      <c r="F13" s="4">
        <v>47011.4</v>
      </c>
      <c r="G13" s="4" t="s">
        <v>497</v>
      </c>
      <c r="H13" s="4">
        <v>733.5</v>
      </c>
      <c r="I13" s="4" t="s">
        <v>497</v>
      </c>
      <c r="J13" s="4">
        <v>852.6980000000001</v>
      </c>
      <c r="K13" s="4" t="s">
        <v>497</v>
      </c>
      <c r="L13" s="4">
        <v>276.7670319957633</v>
      </c>
      <c r="M13" s="4" t="s">
        <v>497</v>
      </c>
      <c r="N13" s="4">
        <v>1518.67</v>
      </c>
      <c r="O13" s="4" t="s">
        <v>497</v>
      </c>
      <c r="P13" s="4">
        <v>154.653</v>
      </c>
      <c r="Q13" s="4" t="s">
        <v>497</v>
      </c>
      <c r="R13" s="4" t="s">
        <v>497</v>
      </c>
      <c r="S13" s="4" t="s">
        <v>497</v>
      </c>
      <c r="T13" s="4">
        <v>131.979</v>
      </c>
      <c r="U13" s="4" t="s">
        <v>497</v>
      </c>
      <c r="V13" s="4">
        <v>434.45</v>
      </c>
      <c r="W13" s="4" t="s">
        <v>497</v>
      </c>
      <c r="X13" s="4">
        <v>6026.7480000000005</v>
      </c>
      <c r="Y13" s="4" t="s">
        <v>497</v>
      </c>
      <c r="Z13" s="4"/>
      <c r="AA13" s="4">
        <f t="shared" si="0"/>
        <v>58550.15503199578</v>
      </c>
      <c r="AB13" s="4"/>
      <c r="AC13" s="4">
        <v>226.8430861990449</v>
      </c>
      <c r="AD13" s="4">
        <v>313.36708845026345</v>
      </c>
      <c r="AE13" s="4">
        <v>105.59129030132885</v>
      </c>
      <c r="AF13" s="4"/>
      <c r="AG13" s="3"/>
      <c r="AH13" s="3"/>
      <c r="AI13" s="3"/>
      <c r="AJ13" s="3"/>
      <c r="AK13" s="3"/>
      <c r="AL13" s="3"/>
      <c r="AM13" s="3"/>
      <c r="AN13" s="3"/>
      <c r="AO13" s="3"/>
      <c r="AP13" s="4"/>
      <c r="AQ13" s="3"/>
      <c r="AR13" s="3"/>
    </row>
    <row r="14" spans="1:44" ht="12.75">
      <c r="A14" s="2" t="s">
        <v>531</v>
      </c>
      <c r="B14" s="4">
        <v>540.859</v>
      </c>
      <c r="C14" s="4" t="s">
        <v>497</v>
      </c>
      <c r="D14" s="4">
        <v>1138.5</v>
      </c>
      <c r="E14" s="4" t="s">
        <v>497</v>
      </c>
      <c r="F14" s="4">
        <v>51821.2</v>
      </c>
      <c r="G14" s="4" t="s">
        <v>497</v>
      </c>
      <c r="H14" s="4">
        <v>887.77</v>
      </c>
      <c r="I14" s="4" t="s">
        <v>497</v>
      </c>
      <c r="J14" s="4">
        <v>950.538</v>
      </c>
      <c r="K14" s="4" t="s">
        <v>497</v>
      </c>
      <c r="L14" s="4">
        <v>356.3981282878953</v>
      </c>
      <c r="M14" s="4" t="s">
        <v>497</v>
      </c>
      <c r="N14" s="4">
        <v>1714.83</v>
      </c>
      <c r="O14" s="4" t="s">
        <v>497</v>
      </c>
      <c r="P14" s="4">
        <v>185.676</v>
      </c>
      <c r="Q14" s="4" t="s">
        <v>497</v>
      </c>
      <c r="R14" s="4" t="s">
        <v>497</v>
      </c>
      <c r="S14" s="4" t="s">
        <v>497</v>
      </c>
      <c r="T14" s="4">
        <v>154.78900000000002</v>
      </c>
      <c r="U14" s="4" t="s">
        <v>497</v>
      </c>
      <c r="V14" s="4">
        <v>487.77</v>
      </c>
      <c r="W14" s="4" t="s">
        <v>497</v>
      </c>
      <c r="X14" s="4">
        <v>7444.888000000001</v>
      </c>
      <c r="Y14" s="4" t="s">
        <v>497</v>
      </c>
      <c r="Z14" s="4"/>
      <c r="AA14" s="4">
        <f t="shared" si="0"/>
        <v>65683.21812828789</v>
      </c>
      <c r="AB14" s="4"/>
      <c r="AC14" s="4">
        <v>263.5125257947036</v>
      </c>
      <c r="AD14" s="4">
        <v>354.42772693814516</v>
      </c>
      <c r="AE14" s="4">
        <v>125.03572774217186</v>
      </c>
      <c r="AF14" s="4"/>
      <c r="AG14" s="3"/>
      <c r="AH14" s="3"/>
      <c r="AI14" s="3"/>
      <c r="AJ14" s="3"/>
      <c r="AK14" s="3"/>
      <c r="AL14" s="3"/>
      <c r="AM14" s="3"/>
      <c r="AN14" s="3"/>
      <c r="AO14" s="3"/>
      <c r="AP14" s="4"/>
      <c r="AQ14" s="3"/>
      <c r="AR14" s="3"/>
    </row>
    <row r="15" spans="1:44" ht="12.75">
      <c r="A15" s="2" t="s">
        <v>532</v>
      </c>
      <c r="B15" s="4">
        <v>626.419</v>
      </c>
      <c r="C15" s="4" t="s">
        <v>497</v>
      </c>
      <c r="D15" s="4">
        <v>1293.3</v>
      </c>
      <c r="E15" s="4" t="s">
        <v>497</v>
      </c>
      <c r="F15" s="4">
        <v>58340.7</v>
      </c>
      <c r="G15" s="4" t="s">
        <v>497</v>
      </c>
      <c r="H15" s="4">
        <v>1043.03</v>
      </c>
      <c r="I15" s="4" t="s">
        <v>497</v>
      </c>
      <c r="J15" s="4">
        <v>1055.602</v>
      </c>
      <c r="K15" s="4" t="s">
        <v>497</v>
      </c>
      <c r="L15" s="4">
        <v>460.11592426524305</v>
      </c>
      <c r="M15" s="4" t="s">
        <v>497</v>
      </c>
      <c r="N15" s="4">
        <v>2064.82</v>
      </c>
      <c r="O15" s="4" t="s">
        <v>497</v>
      </c>
      <c r="P15" s="4">
        <v>221.541</v>
      </c>
      <c r="Q15" s="4" t="s">
        <v>497</v>
      </c>
      <c r="R15" s="4">
        <v>58.04</v>
      </c>
      <c r="S15" s="4" t="s">
        <v>497</v>
      </c>
      <c r="T15" s="4">
        <v>185.91</v>
      </c>
      <c r="U15" s="4" t="s">
        <v>497</v>
      </c>
      <c r="V15" s="4">
        <v>645.84</v>
      </c>
      <c r="W15" s="4" t="s">
        <v>497</v>
      </c>
      <c r="X15" s="4">
        <v>8999.358</v>
      </c>
      <c r="Y15" s="4" t="s">
        <v>497</v>
      </c>
      <c r="Z15" s="4"/>
      <c r="AA15" s="4">
        <f t="shared" si="0"/>
        <v>74994.67592426523</v>
      </c>
      <c r="AB15" s="4"/>
      <c r="AC15" s="4">
        <v>292.96841885529767</v>
      </c>
      <c r="AD15" s="4">
        <v>385.49408000882624</v>
      </c>
      <c r="AE15" s="4">
        <v>145.65980444436005</v>
      </c>
      <c r="AF15" s="4"/>
      <c r="AG15" s="3"/>
      <c r="AH15" s="3"/>
      <c r="AI15" s="3"/>
      <c r="AJ15" s="3"/>
      <c r="AK15" s="3"/>
      <c r="AL15" s="3"/>
      <c r="AM15" s="3"/>
      <c r="AN15" s="3"/>
      <c r="AO15" s="3"/>
      <c r="AP15" s="4"/>
      <c r="AQ15" s="3"/>
      <c r="AR15" s="3"/>
    </row>
    <row r="16" spans="1:44" ht="12.75">
      <c r="A16" s="2" t="s">
        <v>533</v>
      </c>
      <c r="B16" s="4">
        <v>712.515</v>
      </c>
      <c r="C16" s="4" t="s">
        <v>497</v>
      </c>
      <c r="D16" s="4">
        <v>1441.3</v>
      </c>
      <c r="E16" s="4" t="s">
        <v>497</v>
      </c>
      <c r="F16" s="4">
        <v>62196.6</v>
      </c>
      <c r="G16" s="4" t="s">
        <v>497</v>
      </c>
      <c r="H16" s="4">
        <v>1830.62</v>
      </c>
      <c r="I16" s="4" t="s">
        <v>497</v>
      </c>
      <c r="J16" s="4">
        <v>1184.847</v>
      </c>
      <c r="K16" s="4" t="s">
        <v>497</v>
      </c>
      <c r="L16" s="4">
        <v>960.6616987950915</v>
      </c>
      <c r="M16" s="4" t="s">
        <v>497</v>
      </c>
      <c r="N16" s="4">
        <v>2685.34</v>
      </c>
      <c r="O16" s="4" t="s">
        <v>497</v>
      </c>
      <c r="P16" s="4">
        <v>259.965</v>
      </c>
      <c r="Q16" s="4" t="s">
        <v>497</v>
      </c>
      <c r="R16" s="4">
        <v>117.2</v>
      </c>
      <c r="S16" s="4" t="s">
        <v>497</v>
      </c>
      <c r="T16" s="4">
        <v>222.64600000000002</v>
      </c>
      <c r="U16" s="4" t="s">
        <v>497</v>
      </c>
      <c r="V16" s="4">
        <v>785.08</v>
      </c>
      <c r="W16" s="4" t="s">
        <v>497</v>
      </c>
      <c r="X16" s="4">
        <v>10540.045</v>
      </c>
      <c r="Y16" s="4" t="s">
        <v>497</v>
      </c>
      <c r="Z16" s="4"/>
      <c r="AA16" s="4">
        <f t="shared" si="0"/>
        <v>82936.81969879508</v>
      </c>
      <c r="AB16" s="4"/>
      <c r="AC16" s="4">
        <v>326.6028461142421</v>
      </c>
      <c r="AD16" s="4">
        <v>429.703130939037</v>
      </c>
      <c r="AE16" s="4">
        <v>168.04479213046062</v>
      </c>
      <c r="AF16" s="4"/>
      <c r="AG16" s="3"/>
      <c r="AH16" s="3"/>
      <c r="AI16" s="3"/>
      <c r="AJ16" s="3"/>
      <c r="AK16" s="3"/>
      <c r="AL16" s="3"/>
      <c r="AM16" s="3"/>
      <c r="AN16" s="3"/>
      <c r="AO16" s="3"/>
      <c r="AP16" s="4"/>
      <c r="AQ16" s="3"/>
      <c r="AR16" s="3"/>
    </row>
    <row r="17" spans="1:44" ht="12.75">
      <c r="A17" s="2" t="s">
        <v>534</v>
      </c>
      <c r="B17" s="4">
        <v>837.081</v>
      </c>
      <c r="C17" s="4" t="s">
        <v>497</v>
      </c>
      <c r="D17" s="4">
        <v>1670</v>
      </c>
      <c r="E17" s="4" t="s">
        <v>497</v>
      </c>
      <c r="F17" s="4">
        <v>73906.3</v>
      </c>
      <c r="G17" s="4" t="s">
        <v>497</v>
      </c>
      <c r="H17" s="4">
        <v>2085.97</v>
      </c>
      <c r="I17" s="4" t="s">
        <v>497</v>
      </c>
      <c r="J17" s="4">
        <v>1335.2</v>
      </c>
      <c r="K17" s="4" t="s">
        <v>497</v>
      </c>
      <c r="L17" s="4">
        <v>1170.5650240823584</v>
      </c>
      <c r="M17" s="4" t="s">
        <v>497</v>
      </c>
      <c r="N17" s="4">
        <v>3502.22</v>
      </c>
      <c r="O17" s="4" t="s">
        <v>497</v>
      </c>
      <c r="P17" s="4">
        <v>299.443</v>
      </c>
      <c r="Q17" s="4" t="s">
        <v>497</v>
      </c>
      <c r="R17" s="4">
        <v>135.9</v>
      </c>
      <c r="S17" s="4" t="s">
        <v>497</v>
      </c>
      <c r="T17" s="4">
        <v>256.646</v>
      </c>
      <c r="U17" s="4" t="s">
        <v>497</v>
      </c>
      <c r="V17" s="4">
        <v>1120.7446</v>
      </c>
      <c r="W17" s="4" t="s">
        <v>497</v>
      </c>
      <c r="X17" s="4">
        <v>12455.262</v>
      </c>
      <c r="Y17" s="4" t="s">
        <v>497</v>
      </c>
      <c r="Z17" s="4"/>
      <c r="AA17" s="4">
        <f t="shared" si="0"/>
        <v>98775.33162408236</v>
      </c>
      <c r="AB17" s="4"/>
      <c r="AC17" s="4">
        <v>363.855</v>
      </c>
      <c r="AD17" s="4">
        <v>481.645691247505</v>
      </c>
      <c r="AE17" s="4">
        <v>197.43800000000002</v>
      </c>
      <c r="AF17" s="4"/>
      <c r="AG17" s="3"/>
      <c r="AH17" s="3"/>
      <c r="AI17" s="3"/>
      <c r="AJ17" s="3"/>
      <c r="AK17" s="3"/>
      <c r="AL17" s="3"/>
      <c r="AM17" s="3"/>
      <c r="AN17" s="3"/>
      <c r="AO17" s="3"/>
      <c r="AP17" s="4"/>
      <c r="AQ17" s="3"/>
      <c r="AR17" s="3"/>
    </row>
    <row r="18" spans="1:44" ht="12.75">
      <c r="A18" s="2" t="s">
        <v>535</v>
      </c>
      <c r="B18" s="4">
        <v>939.1260000000001</v>
      </c>
      <c r="C18" s="4" t="s">
        <v>497</v>
      </c>
      <c r="D18" s="4">
        <v>1961.1</v>
      </c>
      <c r="E18" s="4" t="s">
        <v>497</v>
      </c>
      <c r="F18" s="4">
        <v>89157.9</v>
      </c>
      <c r="G18" s="4" t="s">
        <v>497</v>
      </c>
      <c r="H18" s="4">
        <v>2341.86</v>
      </c>
      <c r="I18" s="4" t="s">
        <v>497</v>
      </c>
      <c r="J18" s="4">
        <v>1465.248</v>
      </c>
      <c r="K18" s="4" t="s">
        <v>497</v>
      </c>
      <c r="L18" s="4">
        <v>1437.8896954855027</v>
      </c>
      <c r="M18" s="4" t="s">
        <v>497</v>
      </c>
      <c r="N18" s="4">
        <v>4036.63</v>
      </c>
      <c r="O18" s="4" t="s">
        <v>497</v>
      </c>
      <c r="P18" s="4">
        <v>350.39</v>
      </c>
      <c r="Q18" s="4" t="s">
        <v>497</v>
      </c>
      <c r="R18" s="4">
        <v>160.8</v>
      </c>
      <c r="S18" s="4" t="s">
        <v>497</v>
      </c>
      <c r="T18" s="4">
        <v>283.075</v>
      </c>
      <c r="U18" s="4" t="s">
        <v>497</v>
      </c>
      <c r="V18" s="4">
        <v>1272.3506</v>
      </c>
      <c r="W18" s="4" t="s">
        <v>497</v>
      </c>
      <c r="X18" s="4">
        <v>14948.91</v>
      </c>
      <c r="Y18" s="4" t="s">
        <v>497</v>
      </c>
      <c r="Z18" s="4"/>
      <c r="AA18" s="4">
        <f t="shared" si="0"/>
        <v>118355.27929548551</v>
      </c>
      <c r="AB18" s="4"/>
      <c r="AC18" s="4">
        <v>392.875</v>
      </c>
      <c r="AD18" s="4">
        <v>548.581</v>
      </c>
      <c r="AE18" s="4">
        <v>230.8</v>
      </c>
      <c r="AF18" s="4"/>
      <c r="AG18" s="3"/>
      <c r="AH18" s="3"/>
      <c r="AI18" s="3"/>
      <c r="AJ18" s="3"/>
      <c r="AK18" s="3"/>
      <c r="AL18" s="3"/>
      <c r="AM18" s="3"/>
      <c r="AN18" s="3"/>
      <c r="AO18" s="3"/>
      <c r="AP18" s="4"/>
      <c r="AQ18" s="3"/>
      <c r="AR18" s="3"/>
    </row>
    <row r="19" spans="1:44" ht="12.75">
      <c r="A19" s="2" t="s">
        <v>536</v>
      </c>
      <c r="B19" s="4">
        <v>1037.2739999956505</v>
      </c>
      <c r="C19" s="4" t="s">
        <v>497</v>
      </c>
      <c r="D19" s="4">
        <v>2221.4</v>
      </c>
      <c r="E19" s="4" t="s">
        <v>497</v>
      </c>
      <c r="F19" s="4">
        <v>102566.8</v>
      </c>
      <c r="G19" s="4" t="s">
        <v>497</v>
      </c>
      <c r="H19" s="4">
        <v>2676.99</v>
      </c>
      <c r="I19" s="4" t="s">
        <v>497</v>
      </c>
      <c r="J19" s="4">
        <v>1597.692</v>
      </c>
      <c r="K19" s="4" t="s">
        <v>497</v>
      </c>
      <c r="L19" s="4">
        <v>1924.3450690911282</v>
      </c>
      <c r="M19" s="4" t="s">
        <v>497</v>
      </c>
      <c r="N19" s="4">
        <v>4651.35</v>
      </c>
      <c r="O19" s="4" t="s">
        <v>497</v>
      </c>
      <c r="P19" s="4">
        <v>403.296</v>
      </c>
      <c r="Q19" s="4" t="s">
        <v>497</v>
      </c>
      <c r="R19" s="4">
        <v>180.4</v>
      </c>
      <c r="S19" s="4" t="s">
        <v>497</v>
      </c>
      <c r="T19" s="4">
        <v>299.2979999998938</v>
      </c>
      <c r="U19" s="4" t="s">
        <v>497</v>
      </c>
      <c r="V19" s="4">
        <v>1702.3313</v>
      </c>
      <c r="W19" s="4" t="s">
        <v>497</v>
      </c>
      <c r="X19" s="4">
        <v>18219.167</v>
      </c>
      <c r="Y19" s="4" t="s">
        <v>497</v>
      </c>
      <c r="Z19" s="4"/>
      <c r="AA19" s="4">
        <f t="shared" si="0"/>
        <v>137480.34336908668</v>
      </c>
      <c r="AB19" s="4"/>
      <c r="AC19" s="4">
        <v>430.068</v>
      </c>
      <c r="AD19" s="4">
        <v>599.426</v>
      </c>
      <c r="AE19" s="4">
        <v>253.154</v>
      </c>
      <c r="AF19" s="4"/>
      <c r="AG19" s="3"/>
      <c r="AH19" s="3"/>
      <c r="AI19" s="3"/>
      <c r="AJ19" s="3"/>
      <c r="AK19" s="3"/>
      <c r="AL19" s="3"/>
      <c r="AM19" s="3"/>
      <c r="AN19" s="3"/>
      <c r="AO19" s="3"/>
      <c r="AP19" s="4"/>
      <c r="AQ19" s="3"/>
      <c r="AR19" s="3"/>
    </row>
    <row r="20" spans="1:44" ht="12.75">
      <c r="A20" s="2" t="s">
        <v>537</v>
      </c>
      <c r="B20" s="4">
        <v>1122.6279999956369</v>
      </c>
      <c r="C20" s="4" t="s">
        <v>497</v>
      </c>
      <c r="D20" s="4">
        <v>2471.2</v>
      </c>
      <c r="E20" s="4" t="s">
        <v>497</v>
      </c>
      <c r="F20" s="4">
        <v>123365.2</v>
      </c>
      <c r="G20" s="4" t="s">
        <v>497</v>
      </c>
      <c r="H20" s="4">
        <v>3109.54</v>
      </c>
      <c r="I20" s="4" t="s">
        <v>497</v>
      </c>
      <c r="J20" s="4">
        <v>1706.5010000000002</v>
      </c>
      <c r="K20" s="4" t="s">
        <v>497</v>
      </c>
      <c r="L20" s="4">
        <v>2519.292999995578</v>
      </c>
      <c r="M20" s="4" t="s">
        <v>497</v>
      </c>
      <c r="N20" s="4">
        <v>8487.64</v>
      </c>
      <c r="O20" s="4" t="s">
        <v>497</v>
      </c>
      <c r="P20" s="4">
        <v>480.319</v>
      </c>
      <c r="Q20" s="4" t="s">
        <v>497</v>
      </c>
      <c r="R20" s="4">
        <v>202.5</v>
      </c>
      <c r="S20" s="4" t="s">
        <v>497</v>
      </c>
      <c r="T20" s="4">
        <v>301.4520000000071</v>
      </c>
      <c r="U20" s="4" t="s">
        <v>497</v>
      </c>
      <c r="V20" s="4">
        <v>2234.1953000000003</v>
      </c>
      <c r="W20" s="4" t="s">
        <v>497</v>
      </c>
      <c r="X20" s="4">
        <v>22207.89</v>
      </c>
      <c r="Y20" s="4" t="s">
        <v>497</v>
      </c>
      <c r="Z20" s="4"/>
      <c r="AA20" s="4">
        <f t="shared" si="0"/>
        <v>168208.35829999117</v>
      </c>
      <c r="AB20" s="4"/>
      <c r="AC20" s="4">
        <v>491.088</v>
      </c>
      <c r="AD20" s="4">
        <v>656.083</v>
      </c>
      <c r="AE20" s="4">
        <v>277.198</v>
      </c>
      <c r="AF20" s="4"/>
      <c r="AG20" s="3"/>
      <c r="AH20" s="3"/>
      <c r="AI20" s="3"/>
      <c r="AJ20" s="3"/>
      <c r="AK20" s="3"/>
      <c r="AL20" s="3"/>
      <c r="AM20" s="3"/>
      <c r="AN20" s="3"/>
      <c r="AO20" s="3"/>
      <c r="AP20" s="4"/>
      <c r="AQ20" s="3"/>
      <c r="AR20" s="3"/>
    </row>
    <row r="21" spans="1:44" ht="12.75">
      <c r="A21" s="2" t="s">
        <v>538</v>
      </c>
      <c r="B21" s="4">
        <v>1216.0809999996388</v>
      </c>
      <c r="C21" s="4" t="s">
        <v>497</v>
      </c>
      <c r="D21" s="4">
        <v>2809.3</v>
      </c>
      <c r="E21" s="4" t="s">
        <v>497</v>
      </c>
      <c r="F21" s="4">
        <v>147606.4</v>
      </c>
      <c r="G21" s="4" t="s">
        <v>497</v>
      </c>
      <c r="H21" s="4">
        <v>3516.11</v>
      </c>
      <c r="I21" s="4" t="s">
        <v>497</v>
      </c>
      <c r="J21" s="4">
        <v>1819.9460000000001</v>
      </c>
      <c r="K21" s="4" t="s">
        <v>497</v>
      </c>
      <c r="L21" s="4">
        <v>3023.6889999958594</v>
      </c>
      <c r="M21" s="4" t="s">
        <v>497</v>
      </c>
      <c r="N21" s="4">
        <v>9519.13</v>
      </c>
      <c r="O21" s="4" t="s">
        <v>497</v>
      </c>
      <c r="P21" s="4">
        <v>549.909</v>
      </c>
      <c r="Q21" s="4" t="s">
        <v>497</v>
      </c>
      <c r="R21" s="4">
        <v>205.07</v>
      </c>
      <c r="S21" s="4" t="s">
        <v>497</v>
      </c>
      <c r="T21" s="4">
        <v>315.89100000000946</v>
      </c>
      <c r="U21" s="4" t="s">
        <v>497</v>
      </c>
      <c r="V21" s="4">
        <v>2846.6428</v>
      </c>
      <c r="W21" s="4" t="s">
        <v>497</v>
      </c>
      <c r="X21" s="4">
        <v>23434.524</v>
      </c>
      <c r="Y21" s="4" t="s">
        <v>497</v>
      </c>
      <c r="Z21" s="4"/>
      <c r="AA21" s="4">
        <f t="shared" si="0"/>
        <v>196862.6927999955</v>
      </c>
      <c r="AB21" s="4"/>
      <c r="AC21" s="4">
        <v>541.428</v>
      </c>
      <c r="AD21" s="4">
        <v>736.242</v>
      </c>
      <c r="AE21" s="4">
        <v>302.973</v>
      </c>
      <c r="AF21" s="4"/>
      <c r="AG21" s="3"/>
      <c r="AH21" s="3"/>
      <c r="AI21" s="3"/>
      <c r="AJ21" s="3"/>
      <c r="AK21" s="3"/>
      <c r="AL21" s="3"/>
      <c r="AM21" s="3"/>
      <c r="AN21" s="3"/>
      <c r="AO21" s="3"/>
      <c r="AP21" s="4"/>
      <c r="AQ21" s="3"/>
      <c r="AR21" s="3"/>
    </row>
    <row r="22" spans="1:44" ht="12.75">
      <c r="A22" s="2" t="s">
        <v>539</v>
      </c>
      <c r="B22" s="4">
        <v>1331.3709999999992</v>
      </c>
      <c r="C22" s="4" t="s">
        <v>497</v>
      </c>
      <c r="D22" s="4">
        <v>3000.2</v>
      </c>
      <c r="E22" s="4" t="s">
        <v>497</v>
      </c>
      <c r="F22" s="4">
        <v>170099.5</v>
      </c>
      <c r="G22" s="4" t="s">
        <v>497</v>
      </c>
      <c r="H22" s="4">
        <v>3906.77</v>
      </c>
      <c r="I22" s="4" t="s">
        <v>497</v>
      </c>
      <c r="J22" s="4">
        <v>1928.0290000000002</v>
      </c>
      <c r="K22" s="4" t="s">
        <v>497</v>
      </c>
      <c r="L22" s="4">
        <v>3729.1870000000004</v>
      </c>
      <c r="M22" s="4" t="s">
        <v>497</v>
      </c>
      <c r="N22" s="4">
        <v>10867.02</v>
      </c>
      <c r="O22" s="4" t="s">
        <v>497</v>
      </c>
      <c r="P22" s="4">
        <v>631.21</v>
      </c>
      <c r="Q22" s="4" t="s">
        <v>497</v>
      </c>
      <c r="R22" s="4">
        <v>219.13</v>
      </c>
      <c r="S22" s="4" t="s">
        <v>497</v>
      </c>
      <c r="T22" s="4">
        <v>331.964</v>
      </c>
      <c r="U22" s="4" t="s">
        <v>497</v>
      </c>
      <c r="V22" s="4">
        <v>3565.6738</v>
      </c>
      <c r="W22" s="4" t="s">
        <v>497</v>
      </c>
      <c r="X22" s="4">
        <v>26348.37</v>
      </c>
      <c r="Y22" s="4" t="s">
        <v>497</v>
      </c>
      <c r="Z22" s="4"/>
      <c r="AA22" s="4">
        <f t="shared" si="0"/>
        <v>225958.42479999998</v>
      </c>
      <c r="AB22" s="4"/>
      <c r="AC22" s="4">
        <v>597.727</v>
      </c>
      <c r="AD22" s="4">
        <v>826.116</v>
      </c>
      <c r="AE22" s="4">
        <v>324.633</v>
      </c>
      <c r="AF22" s="4"/>
      <c r="AG22" s="3"/>
      <c r="AH22" s="3"/>
      <c r="AI22" s="3"/>
      <c r="AJ22" s="3"/>
      <c r="AK22" s="3"/>
      <c r="AL22" s="3"/>
      <c r="AM22" s="3"/>
      <c r="AN22" s="3"/>
      <c r="AO22" s="3"/>
      <c r="AP22" s="4"/>
      <c r="AQ22" s="3"/>
      <c r="AR22" s="3"/>
    </row>
    <row r="23" spans="1:44" ht="12.75">
      <c r="A23" s="2" t="s">
        <v>540</v>
      </c>
      <c r="B23" s="4">
        <v>1434.5980000000002</v>
      </c>
      <c r="C23" s="4" t="s">
        <v>497</v>
      </c>
      <c r="D23" s="4">
        <v>3232.4</v>
      </c>
      <c r="E23" s="4" t="s">
        <v>497</v>
      </c>
      <c r="F23" s="4">
        <v>199669.9</v>
      </c>
      <c r="G23" s="4" t="s">
        <v>497</v>
      </c>
      <c r="H23" s="4">
        <v>4240.61</v>
      </c>
      <c r="I23" s="4" t="s">
        <v>497</v>
      </c>
      <c r="J23" s="4">
        <v>2039.9130000000002</v>
      </c>
      <c r="K23" s="4" t="s">
        <v>497</v>
      </c>
      <c r="L23" s="4">
        <v>4724.368</v>
      </c>
      <c r="M23" s="4" t="s">
        <v>497</v>
      </c>
      <c r="N23" s="4">
        <v>11344.44</v>
      </c>
      <c r="O23" s="4" t="s">
        <v>497</v>
      </c>
      <c r="P23" s="4">
        <v>720.034</v>
      </c>
      <c r="Q23" s="4" t="s">
        <v>497</v>
      </c>
      <c r="R23" s="4">
        <v>227.83</v>
      </c>
      <c r="S23" s="4" t="s">
        <v>497</v>
      </c>
      <c r="T23" s="4">
        <v>348.685</v>
      </c>
      <c r="U23" s="4" t="s">
        <v>497</v>
      </c>
      <c r="V23" s="4">
        <v>4161.0398000000005</v>
      </c>
      <c r="W23" s="4" t="s">
        <v>497</v>
      </c>
      <c r="X23" s="4">
        <v>30050.11</v>
      </c>
      <c r="Y23" s="4" t="s">
        <v>497</v>
      </c>
      <c r="Z23" s="4"/>
      <c r="AA23" s="4">
        <f t="shared" si="0"/>
        <v>262193.92779999995</v>
      </c>
      <c r="AB23" s="4"/>
      <c r="AC23" s="4">
        <v>648.54</v>
      </c>
      <c r="AD23" s="4">
        <v>899.754</v>
      </c>
      <c r="AE23" s="4">
        <v>355.269</v>
      </c>
      <c r="AF23" s="4"/>
      <c r="AG23" s="3"/>
      <c r="AH23" s="3"/>
      <c r="AI23" s="3"/>
      <c r="AJ23" s="3"/>
      <c r="AK23" s="3"/>
      <c r="AL23" s="3"/>
      <c r="AM23" s="3"/>
      <c r="AN23" s="3"/>
      <c r="AO23" s="3"/>
      <c r="AP23" s="4"/>
      <c r="AQ23" s="3"/>
      <c r="AR23" s="3"/>
    </row>
    <row r="24" spans="1:44" ht="12.75">
      <c r="A24" s="2" t="s">
        <v>541</v>
      </c>
      <c r="B24" s="4">
        <v>1561.044</v>
      </c>
      <c r="C24" s="4" t="s">
        <v>497</v>
      </c>
      <c r="D24" s="4">
        <v>3521.9</v>
      </c>
      <c r="E24" s="4" t="s">
        <v>497</v>
      </c>
      <c r="F24" s="4">
        <v>222610</v>
      </c>
      <c r="G24" s="4" t="s">
        <v>497</v>
      </c>
      <c r="H24" s="4">
        <v>4684.97</v>
      </c>
      <c r="I24" s="4" t="s">
        <v>497</v>
      </c>
      <c r="J24" s="4">
        <v>2106.811</v>
      </c>
      <c r="K24" s="4" t="s">
        <v>497</v>
      </c>
      <c r="L24" s="4">
        <v>5635.089</v>
      </c>
      <c r="M24" s="4" t="s">
        <v>497</v>
      </c>
      <c r="N24" s="4">
        <v>11926.81</v>
      </c>
      <c r="O24" s="4" t="s">
        <v>497</v>
      </c>
      <c r="P24" s="4">
        <v>787.2669999999999</v>
      </c>
      <c r="Q24" s="4" t="s">
        <v>497</v>
      </c>
      <c r="R24" s="4">
        <v>261</v>
      </c>
      <c r="S24" s="4" t="s">
        <v>497</v>
      </c>
      <c r="T24" s="4">
        <v>377.36100000000005</v>
      </c>
      <c r="U24" s="4" t="s">
        <v>497</v>
      </c>
      <c r="V24" s="4">
        <v>4785.0307</v>
      </c>
      <c r="W24" s="4" t="s">
        <v>497</v>
      </c>
      <c r="X24" s="4">
        <v>33639.7</v>
      </c>
      <c r="Y24" s="4" t="s">
        <v>497</v>
      </c>
      <c r="Z24" s="4"/>
      <c r="AA24" s="4">
        <f t="shared" si="0"/>
        <v>291896.9827</v>
      </c>
      <c r="AB24" s="4"/>
      <c r="AC24" s="4">
        <v>698.783</v>
      </c>
      <c r="AD24" s="4">
        <v>985.263</v>
      </c>
      <c r="AE24" s="4">
        <v>381.782</v>
      </c>
      <c r="AF24" s="4"/>
      <c r="AG24" s="3"/>
      <c r="AH24" s="3"/>
      <c r="AI24" s="3"/>
      <c r="AJ24" s="3"/>
      <c r="AK24" s="3"/>
      <c r="AL24" s="3"/>
      <c r="AM24" s="3"/>
      <c r="AN24" s="3"/>
      <c r="AO24" s="3"/>
      <c r="AP24" s="4"/>
      <c r="AQ24" s="3"/>
      <c r="AR24" s="3"/>
    </row>
    <row r="25" spans="1:44" ht="12.75">
      <c r="A25" s="2" t="s">
        <v>542</v>
      </c>
      <c r="B25" s="4">
        <v>1720.277</v>
      </c>
      <c r="C25" s="4" t="s">
        <v>497</v>
      </c>
      <c r="D25" s="4">
        <v>3693</v>
      </c>
      <c r="E25" s="4" t="s">
        <v>497</v>
      </c>
      <c r="F25" s="4">
        <v>261679.5</v>
      </c>
      <c r="G25" s="4" t="s">
        <v>497</v>
      </c>
      <c r="H25" s="4">
        <v>5076.9</v>
      </c>
      <c r="I25" s="4" t="s">
        <v>497</v>
      </c>
      <c r="J25" s="4">
        <v>2182.3630000000003</v>
      </c>
      <c r="K25" s="4" t="s">
        <v>497</v>
      </c>
      <c r="L25" s="4">
        <v>7715.131</v>
      </c>
      <c r="M25" s="4" t="s">
        <v>497</v>
      </c>
      <c r="N25" s="4">
        <v>12172.58</v>
      </c>
      <c r="O25" s="4" t="s">
        <v>497</v>
      </c>
      <c r="P25" s="4">
        <v>853.536</v>
      </c>
      <c r="Q25" s="4" t="s">
        <v>497</v>
      </c>
      <c r="R25" s="4">
        <v>280.96</v>
      </c>
      <c r="S25" s="4" t="s">
        <v>497</v>
      </c>
      <c r="T25" s="4">
        <v>393.46200000000005</v>
      </c>
      <c r="U25" s="4" t="s">
        <v>497</v>
      </c>
      <c r="V25" s="4">
        <v>5316.034000000001</v>
      </c>
      <c r="W25" s="4" t="s">
        <v>497</v>
      </c>
      <c r="X25" s="4">
        <v>38592.7</v>
      </c>
      <c r="Y25" s="4" t="s">
        <v>497</v>
      </c>
      <c r="Z25" s="4"/>
      <c r="AA25" s="4">
        <f t="shared" si="0"/>
        <v>339676.4430000001</v>
      </c>
      <c r="AB25" s="4"/>
      <c r="AC25" s="4">
        <v>734.418</v>
      </c>
      <c r="AD25" s="4">
        <v>1068.065</v>
      </c>
      <c r="AE25" s="4">
        <v>420.211</v>
      </c>
      <c r="AF25" s="4"/>
      <c r="AG25" s="3"/>
      <c r="AH25" s="3"/>
      <c r="AI25" s="3"/>
      <c r="AJ25" s="3"/>
      <c r="AK25" s="3"/>
      <c r="AL25" s="3"/>
      <c r="AM25" s="3"/>
      <c r="AN25" s="3"/>
      <c r="AO25" s="3"/>
      <c r="AP25" s="4"/>
      <c r="AQ25" s="3"/>
      <c r="AR25" s="3"/>
    </row>
    <row r="26" spans="1:44" ht="12.75">
      <c r="A26" s="2" t="s">
        <v>543</v>
      </c>
      <c r="B26" s="4">
        <v>1865.0040000000001</v>
      </c>
      <c r="C26" s="4" t="s">
        <v>497</v>
      </c>
      <c r="D26" s="4">
        <v>4031.7</v>
      </c>
      <c r="E26" s="4" t="s">
        <v>497</v>
      </c>
      <c r="F26" s="4">
        <v>337908.7</v>
      </c>
      <c r="G26" s="4" t="s">
        <v>497</v>
      </c>
      <c r="H26" s="4">
        <v>5642.6</v>
      </c>
      <c r="I26" s="4" t="s">
        <v>497</v>
      </c>
      <c r="J26" s="4">
        <v>2306.982</v>
      </c>
      <c r="K26" s="4" t="s">
        <v>497</v>
      </c>
      <c r="L26" s="4">
        <v>9194.87</v>
      </c>
      <c r="M26" s="4" t="s">
        <v>497</v>
      </c>
      <c r="N26" s="4">
        <v>13027.4</v>
      </c>
      <c r="O26" s="4" t="s">
        <v>497</v>
      </c>
      <c r="P26" s="4">
        <v>941.131</v>
      </c>
      <c r="Q26" s="4" t="s">
        <v>497</v>
      </c>
      <c r="R26" s="4">
        <v>324.55</v>
      </c>
      <c r="S26" s="4" t="s">
        <v>497</v>
      </c>
      <c r="T26" s="4">
        <v>501.2103</v>
      </c>
      <c r="U26" s="4" t="s">
        <v>497</v>
      </c>
      <c r="V26" s="4">
        <v>5983.5126</v>
      </c>
      <c r="W26" s="4" t="s">
        <v>497</v>
      </c>
      <c r="X26" s="4">
        <v>44224.6</v>
      </c>
      <c r="Y26" s="4" t="s">
        <v>497</v>
      </c>
      <c r="Z26" s="4"/>
      <c r="AA26" s="4">
        <f t="shared" si="0"/>
        <v>425952.2599</v>
      </c>
      <c r="AB26" s="4"/>
      <c r="AC26" s="4">
        <v>762.213</v>
      </c>
      <c r="AD26" s="4">
        <v>1165.476</v>
      </c>
      <c r="AE26" s="4">
        <v>469.035</v>
      </c>
      <c r="AF26" s="4"/>
      <c r="AG26" s="3"/>
      <c r="AH26" s="3"/>
      <c r="AI26" s="3"/>
      <c r="AJ26" s="3"/>
      <c r="AK26" s="3"/>
      <c r="AL26" s="3"/>
      <c r="AM26" s="3"/>
      <c r="AN26" s="3"/>
      <c r="AO26" s="3"/>
      <c r="AP26" s="4"/>
      <c r="AQ26" s="3"/>
      <c r="AR26" s="3"/>
    </row>
    <row r="27" spans="1:44" ht="12.75">
      <c r="A27" s="2" t="s">
        <v>544</v>
      </c>
      <c r="B27" s="4">
        <v>2030.8042</v>
      </c>
      <c r="C27" s="4" t="s">
        <v>497</v>
      </c>
      <c r="D27" s="4">
        <v>4577</v>
      </c>
      <c r="E27" s="4" t="s">
        <v>497</v>
      </c>
      <c r="F27" s="4">
        <v>388564.5</v>
      </c>
      <c r="G27" s="4" t="s">
        <v>497</v>
      </c>
      <c r="H27" s="4">
        <v>6229.3</v>
      </c>
      <c r="I27" s="4" t="s">
        <v>497</v>
      </c>
      <c r="J27" s="4">
        <v>2434.746</v>
      </c>
      <c r="K27" s="4" t="s">
        <v>497</v>
      </c>
      <c r="L27" s="4">
        <v>11352.34</v>
      </c>
      <c r="M27" s="4" t="s">
        <v>497</v>
      </c>
      <c r="N27" s="4">
        <v>14135.43</v>
      </c>
      <c r="O27" s="4" t="s">
        <v>497</v>
      </c>
      <c r="P27" s="4">
        <v>1063.113</v>
      </c>
      <c r="Q27" s="4" t="s">
        <v>497</v>
      </c>
      <c r="R27" s="4">
        <v>373.22</v>
      </c>
      <c r="S27" s="4" t="s">
        <v>497</v>
      </c>
      <c r="T27" s="4">
        <v>526.691</v>
      </c>
      <c r="U27" s="4" t="s">
        <v>497</v>
      </c>
      <c r="V27" s="4">
        <v>6317.6836</v>
      </c>
      <c r="W27" s="4" t="s">
        <v>497</v>
      </c>
      <c r="X27" s="4">
        <v>49834.6</v>
      </c>
      <c r="Y27" s="4" t="s">
        <v>497</v>
      </c>
      <c r="Z27" s="4"/>
      <c r="AA27" s="4">
        <f t="shared" si="0"/>
        <v>487439.42779999995</v>
      </c>
      <c r="AB27" s="4"/>
      <c r="AC27" s="4">
        <v>804.549</v>
      </c>
      <c r="AD27" s="4">
        <v>1293.305</v>
      </c>
      <c r="AE27" s="4">
        <v>514.921</v>
      </c>
      <c r="AF27" s="4"/>
      <c r="AG27" s="3"/>
      <c r="AH27" s="3"/>
      <c r="AI27" s="3"/>
      <c r="AJ27" s="3"/>
      <c r="AK27" s="3"/>
      <c r="AL27" s="3"/>
      <c r="AM27" s="3"/>
      <c r="AN27" s="3"/>
      <c r="AO27" s="3"/>
      <c r="AP27" s="4"/>
      <c r="AQ27" s="3"/>
      <c r="AR27" s="3"/>
    </row>
    <row r="28" spans="1:44" ht="12.75">
      <c r="A28" s="2" t="s">
        <v>545</v>
      </c>
      <c r="B28" s="4">
        <v>2231.09</v>
      </c>
      <c r="C28" s="4" t="s">
        <v>497</v>
      </c>
      <c r="D28" s="4">
        <v>4818</v>
      </c>
      <c r="E28" s="4" t="s">
        <v>497</v>
      </c>
      <c r="F28" s="4">
        <v>434574.1</v>
      </c>
      <c r="G28" s="4" t="s">
        <v>497</v>
      </c>
      <c r="H28" s="4">
        <v>6908.9</v>
      </c>
      <c r="I28" s="4" t="s">
        <v>497</v>
      </c>
      <c r="J28" s="4">
        <v>2820.136</v>
      </c>
      <c r="K28" s="4" t="s">
        <v>497</v>
      </c>
      <c r="L28" s="4">
        <v>13228.03</v>
      </c>
      <c r="M28" s="4" t="s">
        <v>497</v>
      </c>
      <c r="N28" s="4">
        <v>15779.78</v>
      </c>
      <c r="O28" s="4" t="s">
        <v>497</v>
      </c>
      <c r="P28" s="4">
        <v>1181.378</v>
      </c>
      <c r="Q28" s="4" t="s">
        <v>497</v>
      </c>
      <c r="R28" s="4">
        <v>448.17</v>
      </c>
      <c r="S28" s="4" t="s">
        <v>497</v>
      </c>
      <c r="T28" s="4">
        <v>554.9970000000001</v>
      </c>
      <c r="U28" s="4" t="s">
        <v>497</v>
      </c>
      <c r="V28" s="4">
        <v>7071.0977</v>
      </c>
      <c r="W28" s="4" t="s">
        <v>497</v>
      </c>
      <c r="X28" s="4">
        <v>55628.2</v>
      </c>
      <c r="Y28" s="4" t="s">
        <v>497</v>
      </c>
      <c r="Z28" s="4"/>
      <c r="AA28" s="4">
        <f t="shared" si="0"/>
        <v>545243.8787</v>
      </c>
      <c r="AB28" s="4"/>
      <c r="AC28" s="4">
        <v>840.648</v>
      </c>
      <c r="AD28" s="4">
        <v>1421.418</v>
      </c>
      <c r="AE28" s="4">
        <v>558.16</v>
      </c>
      <c r="AF28" s="4"/>
      <c r="AG28" s="3"/>
      <c r="AH28" s="3"/>
      <c r="AI28" s="3"/>
      <c r="AJ28" s="3"/>
      <c r="AK28" s="3"/>
      <c r="AL28" s="3"/>
      <c r="AM28" s="3"/>
      <c r="AN28" s="3"/>
      <c r="AO28" s="3"/>
      <c r="AP28" s="4"/>
      <c r="AQ28" s="3"/>
      <c r="AR28" s="3"/>
    </row>
    <row r="29" spans="1:44" ht="12.75">
      <c r="A29" s="2" t="s">
        <v>546</v>
      </c>
      <c r="B29" s="4">
        <v>2383.436</v>
      </c>
      <c r="C29" s="4" t="s">
        <v>497</v>
      </c>
      <c r="D29" s="4">
        <v>4909.5</v>
      </c>
      <c r="E29" s="4" t="s">
        <v>497</v>
      </c>
      <c r="F29" s="4">
        <v>464335.6</v>
      </c>
      <c r="G29" s="4" t="s">
        <v>497</v>
      </c>
      <c r="H29" s="4">
        <v>7187.8</v>
      </c>
      <c r="I29" s="4" t="s">
        <v>497</v>
      </c>
      <c r="J29" s="4">
        <v>3097.309</v>
      </c>
      <c r="K29" s="4" t="s">
        <v>497</v>
      </c>
      <c r="L29" s="4">
        <v>14907.37</v>
      </c>
      <c r="M29" s="4" t="s">
        <v>497</v>
      </c>
      <c r="N29" s="4">
        <v>15049.17</v>
      </c>
      <c r="O29" s="4" t="s">
        <v>497</v>
      </c>
      <c r="P29" s="4">
        <v>1369.3609999999999</v>
      </c>
      <c r="Q29" s="4" t="s">
        <v>497</v>
      </c>
      <c r="R29" s="4">
        <v>477.91</v>
      </c>
      <c r="S29" s="4" t="s">
        <v>497</v>
      </c>
      <c r="T29" s="4">
        <v>583.02</v>
      </c>
      <c r="U29" s="4" t="s">
        <v>497</v>
      </c>
      <c r="V29" s="4">
        <v>8716.2399</v>
      </c>
      <c r="W29" s="4" t="s">
        <v>497</v>
      </c>
      <c r="X29" s="4">
        <v>59799.3</v>
      </c>
      <c r="Y29" s="4" t="s">
        <v>497</v>
      </c>
      <c r="Z29" s="4"/>
      <c r="AA29" s="4">
        <f t="shared" si="0"/>
        <v>582816.0158999999</v>
      </c>
      <c r="AB29" s="4"/>
      <c r="AC29" s="4">
        <v>874.363</v>
      </c>
      <c r="AD29" s="4">
        <v>1532.495</v>
      </c>
      <c r="AE29" s="4">
        <v>587.08</v>
      </c>
      <c r="AF29" s="4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2.75">
      <c r="A30" s="2" t="s">
        <v>547</v>
      </c>
      <c r="B30" s="3">
        <v>2525.1408</v>
      </c>
      <c r="C30" s="4" t="s">
        <v>497</v>
      </c>
      <c r="D30" s="3">
        <v>10796.3</v>
      </c>
      <c r="E30" s="4" t="s">
        <v>497</v>
      </c>
      <c r="F30" s="3">
        <v>440018</v>
      </c>
      <c r="G30" s="4" t="s">
        <v>497</v>
      </c>
      <c r="H30" s="3">
        <v>7484.1</v>
      </c>
      <c r="I30" s="4" t="s">
        <v>497</v>
      </c>
      <c r="J30" s="3">
        <v>3480.6380000000004</v>
      </c>
      <c r="K30" s="4" t="s">
        <v>497</v>
      </c>
      <c r="L30" s="3">
        <v>17853.87</v>
      </c>
      <c r="M30" s="4" t="s">
        <v>497</v>
      </c>
      <c r="N30" s="3">
        <v>17181.79</v>
      </c>
      <c r="O30" s="4" t="s">
        <v>497</v>
      </c>
      <c r="P30" s="3">
        <v>1554.877</v>
      </c>
      <c r="Q30" s="4" t="s">
        <v>497</v>
      </c>
      <c r="R30" s="3">
        <v>581.93</v>
      </c>
      <c r="S30" s="4" t="s">
        <v>497</v>
      </c>
      <c r="T30" s="3">
        <v>608.0790000000001</v>
      </c>
      <c r="U30" s="4" t="s">
        <v>497</v>
      </c>
      <c r="V30" s="3">
        <v>10332.532500000001</v>
      </c>
      <c r="W30" s="4" t="s">
        <v>497</v>
      </c>
      <c r="X30" s="3">
        <v>62576.1</v>
      </c>
      <c r="Y30" s="4" t="s">
        <v>497</v>
      </c>
      <c r="Z30" s="3"/>
      <c r="AA30" s="4">
        <f t="shared" si="0"/>
        <v>574993.3572999999</v>
      </c>
      <c r="AB30" s="3"/>
      <c r="AC30" s="3">
        <v>906.595</v>
      </c>
      <c r="AD30" s="3">
        <v>1529.379</v>
      </c>
      <c r="AE30" s="3">
        <v>611.974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2.75">
      <c r="A31" s="2" t="s">
        <v>548</v>
      </c>
      <c r="B31" s="3">
        <v>2649.032</v>
      </c>
      <c r="C31" s="4" t="s">
        <v>497</v>
      </c>
      <c r="D31" s="3">
        <v>11141.2</v>
      </c>
      <c r="E31" s="4" t="s">
        <v>497</v>
      </c>
      <c r="F31" s="3">
        <v>405282.8</v>
      </c>
      <c r="G31" s="4" t="s">
        <v>497</v>
      </c>
      <c r="H31" s="3">
        <v>7342.3</v>
      </c>
      <c r="I31" s="4" t="s">
        <v>497</v>
      </c>
      <c r="J31" s="3">
        <v>3827.1620000000003</v>
      </c>
      <c r="K31" s="4" t="s">
        <v>497</v>
      </c>
      <c r="L31" s="3">
        <v>23312.59</v>
      </c>
      <c r="M31" s="4" t="s">
        <v>497</v>
      </c>
      <c r="N31" s="3">
        <v>16800.58</v>
      </c>
      <c r="O31" s="4" t="s">
        <v>497</v>
      </c>
      <c r="P31" s="3">
        <v>1617.1109999999999</v>
      </c>
      <c r="Q31" s="4" t="s">
        <v>497</v>
      </c>
      <c r="R31" s="4">
        <f>AVERAGE(R30,R32)</f>
        <v>516.0699999999999</v>
      </c>
      <c r="S31" s="4" t="s">
        <v>497</v>
      </c>
      <c r="T31" s="3">
        <v>639.1460000000001</v>
      </c>
      <c r="U31" s="4" t="s">
        <v>497</v>
      </c>
      <c r="V31" s="3">
        <v>11368.731000000002</v>
      </c>
      <c r="W31" s="4" t="s">
        <v>497</v>
      </c>
      <c r="X31" s="3">
        <v>62459.6</v>
      </c>
      <c r="Y31" s="4" t="s">
        <v>497</v>
      </c>
      <c r="Z31" s="3"/>
      <c r="AA31" s="4">
        <f t="shared" si="0"/>
        <v>546956.322</v>
      </c>
      <c r="AB31" s="3"/>
      <c r="AC31" s="3">
        <v>911.809</v>
      </c>
      <c r="AD31" s="3">
        <v>1557.06</v>
      </c>
      <c r="AE31" s="3">
        <v>642.6560000000001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2.75">
      <c r="A32" s="2" t="s">
        <v>549</v>
      </c>
      <c r="B32" s="3">
        <v>2827.184</v>
      </c>
      <c r="C32" s="4" t="s">
        <v>497</v>
      </c>
      <c r="D32" s="3">
        <v>11942.6</v>
      </c>
      <c r="E32" s="4" t="s">
        <v>497</v>
      </c>
      <c r="F32" s="3">
        <v>370450.9</v>
      </c>
      <c r="G32" s="4" t="s">
        <v>497</v>
      </c>
      <c r="H32" s="3">
        <v>7560.3</v>
      </c>
      <c r="I32" s="4" t="s">
        <v>497</v>
      </c>
      <c r="J32" s="3">
        <v>4165.633</v>
      </c>
      <c r="K32" s="4" t="s">
        <v>497</v>
      </c>
      <c r="L32" s="3">
        <v>24173.83</v>
      </c>
      <c r="M32" s="4" t="s">
        <v>497</v>
      </c>
      <c r="N32" s="3">
        <v>19209.53</v>
      </c>
      <c r="O32" s="4" t="s">
        <v>497</v>
      </c>
      <c r="P32" s="3">
        <v>1672.1</v>
      </c>
      <c r="Q32" s="4" t="s">
        <v>497</v>
      </c>
      <c r="R32" s="3">
        <v>450.21</v>
      </c>
      <c r="S32" s="4" t="s">
        <v>497</v>
      </c>
      <c r="T32" s="3">
        <v>682.615</v>
      </c>
      <c r="U32" s="4" t="s">
        <v>497</v>
      </c>
      <c r="V32" s="3">
        <v>12779.693000000001</v>
      </c>
      <c r="W32" s="4" t="s">
        <v>497</v>
      </c>
      <c r="X32" s="3">
        <v>69435.2</v>
      </c>
      <c r="Y32" s="4" t="s">
        <v>497</v>
      </c>
      <c r="Z32" s="3"/>
      <c r="AA32" s="4">
        <f t="shared" si="0"/>
        <v>525349.7949999999</v>
      </c>
      <c r="AB32" s="3"/>
      <c r="AC32" s="3">
        <v>976.945</v>
      </c>
      <c r="AD32" s="3">
        <v>1661.59</v>
      </c>
      <c r="AE32" s="3">
        <v>680.9780000000001</v>
      </c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2.75">
      <c r="A33" s="2" t="s">
        <v>550</v>
      </c>
      <c r="B33" s="3">
        <v>2993.822</v>
      </c>
      <c r="C33" s="4" t="s">
        <v>497</v>
      </c>
      <c r="D33" s="3">
        <v>12321.7</v>
      </c>
      <c r="E33" s="4" t="s">
        <v>497</v>
      </c>
      <c r="F33" s="3">
        <v>373532.3</v>
      </c>
      <c r="G33" s="4" t="s">
        <v>497</v>
      </c>
      <c r="H33" s="3">
        <v>7902.7</v>
      </c>
      <c r="I33" s="4" t="s">
        <v>497</v>
      </c>
      <c r="J33" s="3">
        <v>4488.55</v>
      </c>
      <c r="K33" s="4" t="s">
        <v>497</v>
      </c>
      <c r="L33" s="3">
        <v>26044</v>
      </c>
      <c r="M33" s="4" t="s">
        <v>497</v>
      </c>
      <c r="N33" s="3">
        <v>32604.06</v>
      </c>
      <c r="O33" s="4" t="s">
        <v>497</v>
      </c>
      <c r="P33" s="3">
        <v>1708.9869999999999</v>
      </c>
      <c r="Q33" s="4" t="s">
        <v>497</v>
      </c>
      <c r="R33" s="3">
        <v>521.36</v>
      </c>
      <c r="S33" s="4" t="s">
        <v>497</v>
      </c>
      <c r="T33" s="3">
        <v>749.157</v>
      </c>
      <c r="U33" s="4" t="s">
        <v>497</v>
      </c>
      <c r="V33" s="3">
        <v>14243.5233</v>
      </c>
      <c r="W33" s="4" t="s">
        <v>497</v>
      </c>
      <c r="X33" s="3">
        <v>74510.4</v>
      </c>
      <c r="Y33" s="4" t="s">
        <v>497</v>
      </c>
      <c r="Z33" s="3"/>
      <c r="AA33" s="4">
        <f t="shared" si="0"/>
        <v>551620.5593</v>
      </c>
      <c r="AB33" s="3"/>
      <c r="AC33" s="3">
        <v>1019.545</v>
      </c>
      <c r="AD33" s="3">
        <v>1787.889</v>
      </c>
      <c r="AE33" s="3">
        <v>719.7470000000001</v>
      </c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2.75">
      <c r="A34" s="2" t="s">
        <v>551</v>
      </c>
      <c r="B34" s="3">
        <v>3133.396</v>
      </c>
      <c r="C34" s="4" t="s">
        <v>497</v>
      </c>
      <c r="D34" s="3">
        <v>12728.3</v>
      </c>
      <c r="E34" s="4" t="s">
        <v>497</v>
      </c>
      <c r="F34" s="3">
        <v>363052</v>
      </c>
      <c r="G34" s="4" t="s">
        <v>497</v>
      </c>
      <c r="H34" s="3">
        <v>8118.2</v>
      </c>
      <c r="I34" s="4" t="s">
        <v>497</v>
      </c>
      <c r="J34" s="3">
        <v>4837.07</v>
      </c>
      <c r="K34" s="4" t="s">
        <v>497</v>
      </c>
      <c r="L34" s="3">
        <v>27258.27</v>
      </c>
      <c r="M34" s="4" t="s">
        <v>497</v>
      </c>
      <c r="N34" s="3">
        <v>36732.6</v>
      </c>
      <c r="O34" s="4" t="s">
        <v>497</v>
      </c>
      <c r="P34" s="3">
        <v>1770.523</v>
      </c>
      <c r="Q34" s="4" t="s">
        <v>497</v>
      </c>
      <c r="R34" s="3">
        <v>504.44</v>
      </c>
      <c r="S34" s="4" t="s">
        <v>497</v>
      </c>
      <c r="T34" s="3">
        <v>824.109</v>
      </c>
      <c r="U34" s="4" t="s">
        <v>497</v>
      </c>
      <c r="V34" s="3">
        <v>16031.647400000002</v>
      </c>
      <c r="W34" s="4" t="s">
        <v>497</v>
      </c>
      <c r="X34" s="3">
        <v>79037.1</v>
      </c>
      <c r="Y34" s="4" t="s">
        <v>497</v>
      </c>
      <c r="Z34" s="3"/>
      <c r="AA34" s="4">
        <f t="shared" si="0"/>
        <v>554027.6554</v>
      </c>
      <c r="AB34" s="3"/>
      <c r="AC34" s="3">
        <v>1069.488</v>
      </c>
      <c r="AD34" s="3">
        <v>1829.429</v>
      </c>
      <c r="AE34" s="3">
        <v>765.152</v>
      </c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2.75">
      <c r="A35" s="2" t="s">
        <v>552</v>
      </c>
      <c r="B35" s="3">
        <v>3321.0260000000003</v>
      </c>
      <c r="C35" s="4" t="s">
        <v>497</v>
      </c>
      <c r="D35" s="3">
        <v>12833.8</v>
      </c>
      <c r="E35" s="4" t="s">
        <v>497</v>
      </c>
      <c r="F35" s="3">
        <v>351326.7</v>
      </c>
      <c r="G35" s="4" t="s">
        <v>497</v>
      </c>
      <c r="H35" s="3">
        <v>8390.4</v>
      </c>
      <c r="I35" s="4" t="s">
        <v>497</v>
      </c>
      <c r="J35" s="3">
        <v>5136.967000000001</v>
      </c>
      <c r="K35" s="4" t="s">
        <v>497</v>
      </c>
      <c r="L35" s="3">
        <v>29058.13</v>
      </c>
      <c r="M35" s="4" t="s">
        <v>497</v>
      </c>
      <c r="N35" s="3">
        <v>46920</v>
      </c>
      <c r="O35" s="4" t="s">
        <v>497</v>
      </c>
      <c r="P35" s="3">
        <v>1811.644</v>
      </c>
      <c r="Q35" s="4" t="s">
        <v>497</v>
      </c>
      <c r="R35" s="3">
        <v>557.58</v>
      </c>
      <c r="S35" s="4" t="s">
        <v>497</v>
      </c>
      <c r="T35" s="3">
        <v>931.97</v>
      </c>
      <c r="U35" s="4" t="s">
        <v>497</v>
      </c>
      <c r="V35" s="3">
        <v>17776.2897</v>
      </c>
      <c r="W35" s="4" t="s">
        <v>497</v>
      </c>
      <c r="X35" s="3">
        <v>85754.8</v>
      </c>
      <c r="Y35" s="4" t="s">
        <v>497</v>
      </c>
      <c r="Z35" s="3"/>
      <c r="AA35" s="4">
        <f t="shared" si="0"/>
        <v>563819.3067000001</v>
      </c>
      <c r="AB35" s="3"/>
      <c r="AC35" s="3">
        <v>1125.641</v>
      </c>
      <c r="AD35" s="3">
        <v>1904.656</v>
      </c>
      <c r="AE35" s="3">
        <v>811.1940000000001</v>
      </c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2.75">
      <c r="A36" s="2" t="s">
        <v>553</v>
      </c>
      <c r="B36" s="4" t="s">
        <v>497</v>
      </c>
      <c r="C36" s="4" t="s">
        <v>497</v>
      </c>
      <c r="D36" s="4" t="s">
        <v>497</v>
      </c>
      <c r="E36" s="4" t="s">
        <v>497</v>
      </c>
      <c r="F36" s="3">
        <v>385528.7</v>
      </c>
      <c r="G36" s="4" t="s">
        <v>497</v>
      </c>
      <c r="H36" s="4" t="s">
        <v>497</v>
      </c>
      <c r="I36" s="4" t="s">
        <v>497</v>
      </c>
      <c r="J36" s="3">
        <v>5496.477000000001</v>
      </c>
      <c r="K36" s="4" t="s">
        <v>497</v>
      </c>
      <c r="L36" s="3">
        <v>30512.75</v>
      </c>
      <c r="M36" s="4" t="s">
        <v>497</v>
      </c>
      <c r="N36" s="3">
        <v>56822</v>
      </c>
      <c r="O36" s="4" t="s">
        <v>497</v>
      </c>
      <c r="P36" s="3">
        <v>1902.1779999999999</v>
      </c>
      <c r="Q36" s="4" t="s">
        <v>497</v>
      </c>
      <c r="R36" s="4" t="s">
        <v>497</v>
      </c>
      <c r="S36" s="4" t="s">
        <v>497</v>
      </c>
      <c r="T36" s="4" t="s">
        <v>497</v>
      </c>
      <c r="U36" s="4" t="s">
        <v>497</v>
      </c>
      <c r="V36" s="3">
        <v>20743.742000000002</v>
      </c>
      <c r="W36" s="4" t="s">
        <v>497</v>
      </c>
      <c r="X36" s="3">
        <v>94717.8</v>
      </c>
      <c r="Y36" s="4" t="s">
        <v>497</v>
      </c>
      <c r="Z36" s="3"/>
      <c r="AA36" s="4">
        <f t="shared" si="0"/>
        <v>595723.6470000001</v>
      </c>
      <c r="AB36" s="3"/>
      <c r="AC36" s="3">
        <v>1163.616</v>
      </c>
      <c r="AD36" s="3">
        <v>1987.242</v>
      </c>
      <c r="AE36" s="3">
        <v>860.796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2.75">
      <c r="A37" s="2" t="s">
        <v>554</v>
      </c>
      <c r="B37" s="4" t="s">
        <v>497</v>
      </c>
      <c r="C37" s="3">
        <v>263333</v>
      </c>
      <c r="D37" s="4" t="s">
        <v>497</v>
      </c>
      <c r="E37" s="3">
        <v>397204</v>
      </c>
      <c r="F37" s="4" t="s">
        <v>497</v>
      </c>
      <c r="G37" s="3">
        <v>72244</v>
      </c>
      <c r="H37" s="4" t="s">
        <v>497</v>
      </c>
      <c r="I37" s="3">
        <v>1538862</v>
      </c>
      <c r="J37" s="4" t="s">
        <v>497</v>
      </c>
      <c r="K37" s="3">
        <v>3085172</v>
      </c>
      <c r="L37" s="3">
        <v>35991.73</v>
      </c>
      <c r="M37" s="4" t="s">
        <v>497</v>
      </c>
      <c r="N37" s="4" t="s">
        <v>497</v>
      </c>
      <c r="O37" s="3">
        <v>137197</v>
      </c>
      <c r="P37" s="4" t="s">
        <v>497</v>
      </c>
      <c r="Q37" s="3">
        <v>1084.62</v>
      </c>
      <c r="R37" s="4" t="s">
        <v>497</v>
      </c>
      <c r="S37" s="3">
        <v>131203.042306638</v>
      </c>
      <c r="T37" s="4" t="s">
        <v>497</v>
      </c>
      <c r="U37" s="3">
        <v>612.15</v>
      </c>
      <c r="V37" s="4" t="s">
        <v>497</v>
      </c>
      <c r="W37" s="3">
        <v>139643</v>
      </c>
      <c r="X37" s="4" t="s">
        <v>497</v>
      </c>
      <c r="Y37" s="3">
        <v>668279</v>
      </c>
      <c r="Z37" s="3"/>
      <c r="AA37" s="4">
        <f t="shared" si="0"/>
        <v>5802546.542306639</v>
      </c>
      <c r="AB37" s="3"/>
      <c r="AC37" s="3">
        <v>1213.473</v>
      </c>
      <c r="AD37" s="3">
        <v>2096.363</v>
      </c>
      <c r="AE37" s="3">
        <v>906.567</v>
      </c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2.75">
      <c r="A38" s="2" t="s">
        <v>555</v>
      </c>
      <c r="B38" s="4" t="s">
        <v>497</v>
      </c>
      <c r="C38" s="3">
        <v>280413</v>
      </c>
      <c r="D38" s="4" t="s">
        <v>497</v>
      </c>
      <c r="E38" s="3">
        <v>388746</v>
      </c>
      <c r="F38" s="4" t="s">
        <v>497</v>
      </c>
      <c r="G38" s="3">
        <v>75918</v>
      </c>
      <c r="H38" s="4" t="s">
        <v>497</v>
      </c>
      <c r="I38" s="3">
        <v>1611563</v>
      </c>
      <c r="J38" s="4" t="s">
        <v>497</v>
      </c>
      <c r="K38" s="3">
        <v>3184449</v>
      </c>
      <c r="L38" s="3">
        <v>41883.96</v>
      </c>
      <c r="M38" s="4" t="s">
        <v>497</v>
      </c>
      <c r="N38" s="4" t="s">
        <v>497</v>
      </c>
      <c r="O38" s="3">
        <v>164804</v>
      </c>
      <c r="P38" s="4" t="s">
        <v>497</v>
      </c>
      <c r="Q38" s="3">
        <v>1182.689</v>
      </c>
      <c r="R38" s="4" t="s">
        <v>497</v>
      </c>
      <c r="S38" s="3">
        <v>131755.563641713</v>
      </c>
      <c r="T38" s="4" t="s">
        <v>497</v>
      </c>
      <c r="U38" s="3">
        <v>691.9970000000001</v>
      </c>
      <c r="V38" s="4" t="s">
        <v>497</v>
      </c>
      <c r="W38" s="3">
        <v>176497</v>
      </c>
      <c r="X38" s="4" t="s">
        <v>497</v>
      </c>
      <c r="Y38" s="3">
        <v>746719</v>
      </c>
      <c r="Z38" s="3"/>
      <c r="AA38" s="4">
        <f t="shared" si="0"/>
        <v>6057904.209641714</v>
      </c>
      <c r="AB38" s="3"/>
      <c r="AC38" s="3">
        <v>1293.964</v>
      </c>
      <c r="AD38" s="3">
        <v>2217.29</v>
      </c>
      <c r="AE38" s="3">
        <v>953.227</v>
      </c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2.75">
      <c r="A39" s="2" t="s">
        <v>556</v>
      </c>
      <c r="B39" s="4" t="s">
        <v>497</v>
      </c>
      <c r="C39" s="3">
        <v>289827</v>
      </c>
      <c r="D39" s="4" t="s">
        <v>497</v>
      </c>
      <c r="E39" s="3">
        <v>413991</v>
      </c>
      <c r="F39" s="4" t="s">
        <v>497</v>
      </c>
      <c r="G39" s="3">
        <v>88634</v>
      </c>
      <c r="H39" s="4" t="s">
        <v>497</v>
      </c>
      <c r="I39" s="3">
        <v>1714118</v>
      </c>
      <c r="J39" s="4" t="s">
        <v>497</v>
      </c>
      <c r="K39" s="3">
        <v>3272437</v>
      </c>
      <c r="L39" s="4" t="s">
        <v>497</v>
      </c>
      <c r="M39" s="3">
        <v>147538</v>
      </c>
      <c r="N39" s="4" t="s">
        <v>497</v>
      </c>
      <c r="O39" s="3">
        <v>194763</v>
      </c>
      <c r="P39" s="4" t="s">
        <v>497</v>
      </c>
      <c r="Q39" s="3">
        <v>1249.82</v>
      </c>
      <c r="R39" s="4" t="s">
        <v>497</v>
      </c>
      <c r="S39" s="3">
        <v>148048.426778</v>
      </c>
      <c r="T39" s="4" t="s">
        <v>497</v>
      </c>
      <c r="U39" s="3">
        <v>739.874</v>
      </c>
      <c r="V39" s="4" t="s">
        <v>497</v>
      </c>
      <c r="W39" s="3">
        <v>193435</v>
      </c>
      <c r="X39" s="4" t="s">
        <v>497</v>
      </c>
      <c r="Y39" s="3">
        <v>856031</v>
      </c>
      <c r="Z39" s="3"/>
      <c r="AA39" s="4">
        <f t="shared" si="0"/>
        <v>6464781.120778</v>
      </c>
      <c r="AB39" s="3"/>
      <c r="AC39" s="3">
        <v>1335.611</v>
      </c>
      <c r="AD39" s="3">
        <v>2288.351</v>
      </c>
      <c r="AE39" s="3">
        <v>996.987</v>
      </c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2.75">
      <c r="A40" s="2" t="s">
        <v>557</v>
      </c>
      <c r="B40" s="4" t="s">
        <v>497</v>
      </c>
      <c r="C40" s="3">
        <v>298767</v>
      </c>
      <c r="D40" s="4" t="s">
        <v>497</v>
      </c>
      <c r="E40" s="3">
        <v>403832</v>
      </c>
      <c r="F40" s="4" t="s">
        <v>497</v>
      </c>
      <c r="G40" s="3">
        <v>93636</v>
      </c>
      <c r="H40" s="4" t="s">
        <v>497</v>
      </c>
      <c r="I40" s="3">
        <v>1768536</v>
      </c>
      <c r="J40" s="4" t="s">
        <v>497</v>
      </c>
      <c r="K40" s="3">
        <v>3296914</v>
      </c>
      <c r="L40" s="4" t="s">
        <v>497</v>
      </c>
      <c r="M40" s="3">
        <v>160352</v>
      </c>
      <c r="N40" s="4" t="s">
        <v>497</v>
      </c>
      <c r="O40" s="3">
        <v>212627</v>
      </c>
      <c r="P40" s="4" t="s">
        <v>497</v>
      </c>
      <c r="Q40" s="3">
        <v>1292.691</v>
      </c>
      <c r="R40" s="4" t="s">
        <v>497</v>
      </c>
      <c r="S40" s="3">
        <v>151226.25920286</v>
      </c>
      <c r="T40" s="4" t="s">
        <v>497</v>
      </c>
      <c r="U40" s="3">
        <v>806.14</v>
      </c>
      <c r="V40" s="4" t="s">
        <v>497</v>
      </c>
      <c r="W40" s="3">
        <v>205047</v>
      </c>
      <c r="X40" s="4" t="s">
        <v>497</v>
      </c>
      <c r="Y40" s="3">
        <v>948693</v>
      </c>
      <c r="Z40" s="3"/>
      <c r="AA40" s="4">
        <f t="shared" si="0"/>
        <v>6593036.09020286</v>
      </c>
      <c r="AB40" s="3"/>
      <c r="AC40" s="3">
        <v>1372.737</v>
      </c>
      <c r="AD40" s="3">
        <v>2371.606</v>
      </c>
      <c r="AE40" s="3">
        <v>1048.767</v>
      </c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2.75">
      <c r="A41" s="2" t="s">
        <v>558</v>
      </c>
      <c r="B41" s="4" t="s">
        <v>497</v>
      </c>
      <c r="C41" s="3">
        <v>305618</v>
      </c>
      <c r="D41" s="4" t="s">
        <v>497</v>
      </c>
      <c r="E41" s="3">
        <v>413823</v>
      </c>
      <c r="F41" s="4" t="s">
        <v>497</v>
      </c>
      <c r="G41" s="3">
        <v>100741</v>
      </c>
      <c r="H41" s="4" t="s">
        <v>497</v>
      </c>
      <c r="I41" s="3">
        <v>1872119</v>
      </c>
      <c r="J41" s="4" t="s">
        <v>497</v>
      </c>
      <c r="K41" s="3">
        <v>3291754</v>
      </c>
      <c r="L41" s="4" t="s">
        <v>497</v>
      </c>
      <c r="M41" s="3">
        <v>170308</v>
      </c>
      <c r="N41" s="4" t="s">
        <v>497</v>
      </c>
      <c r="O41" s="3">
        <v>257226</v>
      </c>
      <c r="P41" s="4" t="s">
        <v>497</v>
      </c>
      <c r="Q41" s="3">
        <v>1424.347</v>
      </c>
      <c r="R41" s="4" t="s">
        <v>497</v>
      </c>
      <c r="S41" s="3">
        <v>163206.402767078</v>
      </c>
      <c r="T41" s="4" t="s">
        <v>497</v>
      </c>
      <c r="U41" s="3">
        <v>871.445</v>
      </c>
      <c r="V41" s="4" t="s">
        <v>497</v>
      </c>
      <c r="W41" s="3">
        <v>218257</v>
      </c>
      <c r="X41" s="4" t="s">
        <v>497</v>
      </c>
      <c r="Y41" s="3">
        <v>1115305</v>
      </c>
      <c r="Z41" s="3"/>
      <c r="AA41" s="4">
        <f t="shared" si="0"/>
        <v>6795348.194767078</v>
      </c>
      <c r="AB41" s="3"/>
      <c r="AC41" s="3">
        <v>1400.689</v>
      </c>
      <c r="AD41" s="3">
        <v>2459.413</v>
      </c>
      <c r="AE41" s="3">
        <v>1110.296</v>
      </c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2.75">
      <c r="A42" s="2" t="s">
        <v>559</v>
      </c>
      <c r="B42" s="4" t="s">
        <v>497</v>
      </c>
      <c r="C42" s="3">
        <v>325915</v>
      </c>
      <c r="D42" s="4" t="s">
        <v>497</v>
      </c>
      <c r="E42" s="3">
        <v>431191</v>
      </c>
      <c r="F42" s="4" t="s">
        <v>497</v>
      </c>
      <c r="G42" s="3">
        <v>109347</v>
      </c>
      <c r="H42" s="4" t="s">
        <v>497</v>
      </c>
      <c r="I42" s="3">
        <v>1987171</v>
      </c>
      <c r="J42" s="4" t="s">
        <v>497</v>
      </c>
      <c r="K42" s="3">
        <v>3319319</v>
      </c>
      <c r="L42" s="4" t="s">
        <v>497</v>
      </c>
      <c r="M42" s="3">
        <v>186829</v>
      </c>
      <c r="N42" s="4" t="s">
        <v>497</v>
      </c>
      <c r="O42" s="3">
        <v>318988</v>
      </c>
      <c r="P42" s="4" t="s">
        <v>497</v>
      </c>
      <c r="Q42" s="3">
        <v>1499.266</v>
      </c>
      <c r="R42" s="4" t="s">
        <v>497</v>
      </c>
      <c r="S42" s="3">
        <v>172126.016922634</v>
      </c>
      <c r="T42" s="4" t="s">
        <v>497</v>
      </c>
      <c r="U42" s="3">
        <v>956.8610000000001</v>
      </c>
      <c r="V42" s="4" t="s">
        <v>497</v>
      </c>
      <c r="W42" s="3">
        <v>233223</v>
      </c>
      <c r="X42" s="4" t="s">
        <v>497</v>
      </c>
      <c r="Y42" s="3">
        <v>1259845</v>
      </c>
      <c r="Z42" s="3"/>
      <c r="AA42" s="4">
        <f t="shared" si="0"/>
        <v>7086565.1439226335</v>
      </c>
      <c r="AB42" s="3"/>
      <c r="AC42" s="3">
        <v>1459.399</v>
      </c>
      <c r="AD42" s="3">
        <v>2565.056</v>
      </c>
      <c r="AE42" s="3">
        <v>1176.527</v>
      </c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2.75">
      <c r="A43" s="2" t="s">
        <v>560</v>
      </c>
      <c r="B43" s="4" t="s">
        <v>497</v>
      </c>
      <c r="C43" s="3">
        <v>362022</v>
      </c>
      <c r="D43" s="4" t="s">
        <v>497</v>
      </c>
      <c r="E43" s="3">
        <v>459530</v>
      </c>
      <c r="F43" s="4" t="s">
        <v>497</v>
      </c>
      <c r="G43" s="3">
        <v>124444</v>
      </c>
      <c r="H43" s="4" t="s">
        <v>497</v>
      </c>
      <c r="I43" s="3">
        <v>2183347</v>
      </c>
      <c r="J43" s="4" t="s">
        <v>497</v>
      </c>
      <c r="K43" s="3">
        <v>3370449</v>
      </c>
      <c r="L43" s="4" t="s">
        <v>497</v>
      </c>
      <c r="M43" s="3">
        <v>214073</v>
      </c>
      <c r="N43" s="4" t="s">
        <v>497</v>
      </c>
      <c r="O43" s="3">
        <v>398175</v>
      </c>
      <c r="P43" s="4" t="s">
        <v>497</v>
      </c>
      <c r="Q43" s="3">
        <v>1604.807</v>
      </c>
      <c r="R43" s="4" t="s">
        <v>497</v>
      </c>
      <c r="S43" s="3">
        <v>217911.70044789897</v>
      </c>
      <c r="T43" s="4" t="s">
        <v>497</v>
      </c>
      <c r="U43" s="3">
        <v>1065.509</v>
      </c>
      <c r="V43" s="4" t="s">
        <v>497</v>
      </c>
      <c r="W43" s="3">
        <v>250957</v>
      </c>
      <c r="X43" s="4" t="s">
        <v>497</v>
      </c>
      <c r="Y43" s="3">
        <v>1574189</v>
      </c>
      <c r="Z43" s="3"/>
      <c r="AA43" s="4">
        <f t="shared" si="0"/>
        <v>7583579.016447899</v>
      </c>
      <c r="AB43" s="3"/>
      <c r="AC43" s="3">
        <v>1551.967</v>
      </c>
      <c r="AD43" s="3">
        <v>2670.547</v>
      </c>
      <c r="AE43" s="3">
        <v>1225.339</v>
      </c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4"/>
      <c r="AQ43" s="3"/>
      <c r="AR43" s="3"/>
    </row>
    <row r="44" spans="1:44" ht="12.75">
      <c r="A44" s="2" t="s">
        <v>561</v>
      </c>
      <c r="B44" s="4" t="s">
        <v>497</v>
      </c>
      <c r="C44" s="4">
        <v>382695</v>
      </c>
      <c r="D44" s="4" t="s">
        <v>497</v>
      </c>
      <c r="E44" s="4">
        <v>488120</v>
      </c>
      <c r="F44" s="4" t="s">
        <v>497</v>
      </c>
      <c r="G44" s="4">
        <v>144338</v>
      </c>
      <c r="H44" s="4" t="s">
        <v>497</v>
      </c>
      <c r="I44" s="4">
        <v>2427209</v>
      </c>
      <c r="J44" s="4" t="s">
        <v>497</v>
      </c>
      <c r="K44" s="4">
        <v>3421041</v>
      </c>
      <c r="L44" s="4" t="s">
        <v>497</v>
      </c>
      <c r="M44" s="4">
        <v>236570</v>
      </c>
      <c r="N44" s="4" t="s">
        <v>497</v>
      </c>
      <c r="O44" s="4">
        <v>474461</v>
      </c>
      <c r="P44" s="4" t="s">
        <v>497</v>
      </c>
      <c r="Q44" s="4">
        <v>1747.662</v>
      </c>
      <c r="R44" s="4" t="s">
        <v>497</v>
      </c>
      <c r="S44" s="4">
        <v>220902.049012242</v>
      </c>
      <c r="T44" s="4" t="s">
        <v>497</v>
      </c>
      <c r="U44" s="4">
        <v>1119.46</v>
      </c>
      <c r="V44" s="4" t="s">
        <v>497</v>
      </c>
      <c r="W44" s="4">
        <v>271429</v>
      </c>
      <c r="X44" s="4" t="s">
        <v>497</v>
      </c>
      <c r="Y44" s="4">
        <v>1832673</v>
      </c>
      <c r="Z44" s="4"/>
      <c r="AA44" s="4">
        <f t="shared" si="0"/>
        <v>8069632.171012241</v>
      </c>
      <c r="AB44" s="4"/>
      <c r="AC44" s="4">
        <v>1643.65523705932</v>
      </c>
      <c r="AD44" s="4">
        <v>2843.512988096</v>
      </c>
      <c r="AE44" s="4">
        <v>1288.69808604123</v>
      </c>
      <c r="AF44" s="4"/>
      <c r="AG44" s="3"/>
      <c r="AH44" s="3"/>
      <c r="AI44" s="3"/>
      <c r="AJ44" s="3"/>
      <c r="AK44" s="3"/>
      <c r="AL44" s="3"/>
      <c r="AM44" s="3"/>
      <c r="AN44" s="3"/>
      <c r="AO44" s="3"/>
      <c r="AP44" s="4"/>
      <c r="AQ44" s="3"/>
      <c r="AR44" s="3"/>
    </row>
    <row r="45" ht="12.75"/>
    <row r="46" ht="12.75">
      <c r="A46" s="35" t="s">
        <v>3</v>
      </c>
    </row>
    <row r="47" spans="2:33" ht="12.75">
      <c r="B47" s="2" t="s">
        <v>868</v>
      </c>
      <c r="C47" s="2" t="s">
        <v>869</v>
      </c>
      <c r="D47" s="2" t="s">
        <v>870</v>
      </c>
      <c r="E47" s="2" t="s">
        <v>29</v>
      </c>
      <c r="F47" s="2" t="s">
        <v>871</v>
      </c>
      <c r="G47" s="2" t="s">
        <v>872</v>
      </c>
      <c r="H47" s="2" t="s">
        <v>873</v>
      </c>
      <c r="I47" s="2" t="s">
        <v>874</v>
      </c>
      <c r="J47" s="2" t="s">
        <v>875</v>
      </c>
      <c r="K47" s="2" t="s">
        <v>876</v>
      </c>
      <c r="L47" s="2" t="s">
        <v>877</v>
      </c>
      <c r="M47" s="2" t="s">
        <v>878</v>
      </c>
      <c r="O47" s="27" t="s">
        <v>870</v>
      </c>
      <c r="Q47" s="4" t="s">
        <v>890</v>
      </c>
      <c r="AG47" s="3"/>
    </row>
    <row r="48" spans="1:17" ht="12.75">
      <c r="A48" s="2">
        <v>1970</v>
      </c>
      <c r="B48" s="2">
        <v>0.5564408853890059</v>
      </c>
      <c r="C48" s="2">
        <v>0.3952380952380952</v>
      </c>
      <c r="D48" s="2">
        <v>0.4091509356337743</v>
      </c>
      <c r="E48" s="2">
        <v>0.42177693761814744</v>
      </c>
      <c r="F48" s="2">
        <v>0.6991973937509256</v>
      </c>
      <c r="G48" s="2">
        <v>0.2884038321299151</v>
      </c>
      <c r="H48" s="2">
        <v>0.38574953732264033</v>
      </c>
      <c r="I48" s="2">
        <v>0.8756432544577641</v>
      </c>
      <c r="J48" s="27">
        <v>0.5659126365054602</v>
      </c>
      <c r="K48" s="2">
        <v>0.5189551473966476</v>
      </c>
      <c r="L48" s="2">
        <v>0.6842397336293008</v>
      </c>
      <c r="M48" s="2">
        <v>0.7498726284171705</v>
      </c>
      <c r="O48" s="2">
        <v>409.1509356337743</v>
      </c>
      <c r="Q48" s="2">
        <v>0.6148736951113156</v>
      </c>
    </row>
    <row r="49" spans="1:17" ht="12.75">
      <c r="A49" s="2">
        <v>1971</v>
      </c>
      <c r="B49" s="2">
        <v>0.5777346170345342</v>
      </c>
      <c r="C49" s="2">
        <v>0.3967484312606959</v>
      </c>
      <c r="D49" s="2">
        <v>0.42252869672847365</v>
      </c>
      <c r="E49" s="2">
        <v>0.43887129608685815</v>
      </c>
      <c r="F49" s="2">
        <v>0.7267213990121479</v>
      </c>
      <c r="G49" s="2">
        <v>0.31676461981879195</v>
      </c>
      <c r="H49" s="2">
        <v>0.3506206152185645</v>
      </c>
      <c r="I49" s="2">
        <v>0.9355427704897493</v>
      </c>
      <c r="J49" s="27">
        <v>0.5659126365054602</v>
      </c>
      <c r="K49" s="2">
        <v>0.5197849605619128</v>
      </c>
      <c r="L49" s="2">
        <v>0.7371966319960377</v>
      </c>
      <c r="M49" s="2">
        <v>0.7814925876010781</v>
      </c>
      <c r="O49" s="2">
        <v>422.5286967284737</v>
      </c>
      <c r="Q49" s="2">
        <v>0.6376144533499492</v>
      </c>
    </row>
    <row r="50" spans="1:17" ht="12.75">
      <c r="A50" s="2">
        <v>1972</v>
      </c>
      <c r="B50" s="2">
        <v>0.6006214159108149</v>
      </c>
      <c r="C50" s="2">
        <v>0.4208479438954415</v>
      </c>
      <c r="D50" s="2">
        <v>0.4122617306715046</v>
      </c>
      <c r="E50" s="2">
        <v>0.4685190808786315</v>
      </c>
      <c r="F50" s="2">
        <v>0.7659071576133187</v>
      </c>
      <c r="G50" s="2">
        <v>0.32561960425649156</v>
      </c>
      <c r="H50" s="2">
        <v>0.38134048257372655</v>
      </c>
      <c r="I50" s="2">
        <v>1.0269346677008073</v>
      </c>
      <c r="J50" s="27">
        <v>0.5659126365054602</v>
      </c>
      <c r="K50" s="2">
        <v>0.5400913533251003</v>
      </c>
      <c r="L50" s="2">
        <v>0.8079999999999999</v>
      </c>
      <c r="M50" s="2">
        <v>0.9136456808199123</v>
      </c>
      <c r="O50" s="2">
        <v>412.2617306715046</v>
      </c>
      <c r="Q50" s="2">
        <v>0.6749048060348485</v>
      </c>
    </row>
    <row r="51" spans="1:17" ht="12.75">
      <c r="A51" s="2">
        <v>1973</v>
      </c>
      <c r="B51" s="2">
        <v>0.605772380163826</v>
      </c>
      <c r="C51" s="2">
        <v>0.43561689951186666</v>
      </c>
      <c r="D51" s="2">
        <v>0.3892255791786043</v>
      </c>
      <c r="E51" s="2">
        <v>0.4636395822269429</v>
      </c>
      <c r="F51" s="2">
        <v>0.7706463919773273</v>
      </c>
      <c r="G51" s="2">
        <v>0.309812023086755</v>
      </c>
      <c r="H51" s="2">
        <v>0.3945547819714181</v>
      </c>
      <c r="I51" s="2">
        <v>1.037855602919075</v>
      </c>
      <c r="J51" s="27">
        <v>0.5659126365054602</v>
      </c>
      <c r="K51" s="2">
        <v>0.547450864614502</v>
      </c>
      <c r="L51" s="2">
        <v>0.8817150956768249</v>
      </c>
      <c r="M51" s="2">
        <v>0.9334328784739587</v>
      </c>
      <c r="O51" s="2">
        <v>389.2255791786043</v>
      </c>
      <c r="Q51" s="2">
        <v>0.6783189740499608</v>
      </c>
    </row>
    <row r="52" spans="1:17" ht="12.75">
      <c r="A52" s="2">
        <v>1974</v>
      </c>
      <c r="B52" s="2">
        <v>0.6105129573048017</v>
      </c>
      <c r="C52" s="2">
        <v>0.41025395762590267</v>
      </c>
      <c r="D52" s="2">
        <v>0.395006870086357</v>
      </c>
      <c r="E52" s="2">
        <v>0.47449731389102073</v>
      </c>
      <c r="F52" s="2">
        <v>0.7817500761344026</v>
      </c>
      <c r="G52" s="2">
        <v>0.33409878065501386</v>
      </c>
      <c r="H52" s="2">
        <v>0.43008358408559016</v>
      </c>
      <c r="I52" s="2">
        <v>1.023235069580392</v>
      </c>
      <c r="J52" s="27">
        <v>0.5659126365054602</v>
      </c>
      <c r="K52" s="2">
        <v>0.5542205787007182</v>
      </c>
      <c r="L52" s="2">
        <v>0.8941055113468906</v>
      </c>
      <c r="M52" s="2">
        <v>0.9566930450506504</v>
      </c>
      <c r="O52" s="2">
        <v>395.00687008635697</v>
      </c>
      <c r="Q52" s="2">
        <v>0.6843877739638689</v>
      </c>
    </row>
    <row r="53" spans="1:17" ht="12.75">
      <c r="A53" s="2">
        <v>1975</v>
      </c>
      <c r="B53" s="2">
        <v>0.6597726025727477</v>
      </c>
      <c r="C53" s="2">
        <v>0.42211750464744285</v>
      </c>
      <c r="D53" s="2">
        <v>0.44494934642952616</v>
      </c>
      <c r="E53" s="2">
        <v>0.49969343960760265</v>
      </c>
      <c r="F53" s="2">
        <v>0.8297148973435828</v>
      </c>
      <c r="G53" s="2">
        <v>0.35230058586911395</v>
      </c>
      <c r="H53" s="2">
        <v>0.40049314345991566</v>
      </c>
      <c r="I53" s="2">
        <v>1.109566302855438</v>
      </c>
      <c r="J53" s="27">
        <v>0.5659126365054602</v>
      </c>
      <c r="K53" s="2">
        <v>0.5681087767799016</v>
      </c>
      <c r="L53" s="2">
        <v>1.1517762460233298</v>
      </c>
      <c r="M53" s="2">
        <v>0.9980538213132402</v>
      </c>
      <c r="O53" s="2">
        <v>444.94934642952614</v>
      </c>
      <c r="Q53" s="2">
        <v>0.7221092592905626</v>
      </c>
    </row>
    <row r="54" spans="1:17" ht="12.75">
      <c r="A54" s="2">
        <v>1976</v>
      </c>
      <c r="B54" s="2">
        <v>0.7079167981919325</v>
      </c>
      <c r="C54" s="2">
        <v>0.4324293527803099</v>
      </c>
      <c r="D54" s="2">
        <v>0.43100089876111436</v>
      </c>
      <c r="E54" s="2">
        <v>0.5220333999764789</v>
      </c>
      <c r="F54" s="2">
        <v>0.850593288590604</v>
      </c>
      <c r="G54" s="2">
        <v>0.36471380640180345</v>
      </c>
      <c r="H54" s="2">
        <v>0.36854287556415216</v>
      </c>
      <c r="I54" s="2">
        <v>1.0608733966264148</v>
      </c>
      <c r="J54" s="27">
        <v>0.5659126365054602</v>
      </c>
      <c r="K54" s="2">
        <v>0.5860870272547812</v>
      </c>
      <c r="L54" s="2">
        <v>1.0402431222008957</v>
      </c>
      <c r="M54" s="2">
        <v>1.02452117192123</v>
      </c>
      <c r="O54" s="2">
        <v>431.00089876111434</v>
      </c>
      <c r="Q54" s="2">
        <v>0.7379346698649463</v>
      </c>
    </row>
    <row r="55" spans="1:17" ht="12.75">
      <c r="A55" s="2">
        <v>1977</v>
      </c>
      <c r="B55" s="2">
        <v>0.742698604282093</v>
      </c>
      <c r="C55" s="2">
        <v>0.454299564423212</v>
      </c>
      <c r="D55" s="2">
        <v>0.4405622019267724</v>
      </c>
      <c r="E55" s="2">
        <v>0.5438679737198874</v>
      </c>
      <c r="F55" s="2">
        <v>0.8839407134483337</v>
      </c>
      <c r="G55" s="2">
        <v>0.40202321667965957</v>
      </c>
      <c r="H55" s="2">
        <v>0.36205856566719274</v>
      </c>
      <c r="I55" s="2">
        <v>1.0418633232848338</v>
      </c>
      <c r="J55" s="2">
        <v>0.5659126365054602</v>
      </c>
      <c r="K55" s="2">
        <v>0.6442032436338748</v>
      </c>
      <c r="L55" s="2">
        <v>1.0319685922602355</v>
      </c>
      <c r="M55" s="2">
        <v>0.9761009577318134</v>
      </c>
      <c r="O55" s="2">
        <v>440.56220192677245</v>
      </c>
      <c r="Q55" s="2">
        <v>0.7639616212075107</v>
      </c>
    </row>
    <row r="56" spans="1:17" ht="12.75">
      <c r="A56" s="2">
        <v>1978</v>
      </c>
      <c r="B56" s="2">
        <v>0.7991935357163096</v>
      </c>
      <c r="C56" s="2">
        <v>0.4713827838827839</v>
      </c>
      <c r="D56" s="2">
        <v>0.42601169566100655</v>
      </c>
      <c r="E56" s="2">
        <v>0.8063617217412465</v>
      </c>
      <c r="F56" s="2">
        <v>0.9234972720187061</v>
      </c>
      <c r="G56" s="2">
        <v>0.6879071217719439</v>
      </c>
      <c r="H56" s="2">
        <v>0.3974160130235312</v>
      </c>
      <c r="I56" s="2">
        <v>1.0391838786939909</v>
      </c>
      <c r="J56" s="2">
        <v>1.0444236510270464</v>
      </c>
      <c r="K56" s="2">
        <v>0.7149038018695121</v>
      </c>
      <c r="L56" s="2">
        <v>0.9972169684898846</v>
      </c>
      <c r="M56" s="2">
        <v>0.9340037040975472</v>
      </c>
      <c r="O56" s="2">
        <v>426.01169566100657</v>
      </c>
      <c r="Q56" s="2">
        <v>0.8495296862782068</v>
      </c>
    </row>
    <row r="57" spans="1:17" ht="12.75">
      <c r="A57" s="2">
        <v>1979</v>
      </c>
      <c r="B57" s="2">
        <v>0.8551490904085585</v>
      </c>
      <c r="C57" s="2">
        <v>0.5115324532116274</v>
      </c>
      <c r="D57" s="2">
        <v>0.43668179692402503</v>
      </c>
      <c r="E57" s="2">
        <v>0.8084169578351157</v>
      </c>
      <c r="F57" s="2">
        <v>0.96168251224431</v>
      </c>
      <c r="G57" s="2">
        <v>0.6754558785871182</v>
      </c>
      <c r="H57" s="2">
        <v>0.4423670582291272</v>
      </c>
      <c r="I57" s="2">
        <v>0.9782251444243077</v>
      </c>
      <c r="J57" s="2">
        <v>1.1126120594375537</v>
      </c>
      <c r="K57" s="2">
        <v>0.7773334668615867</v>
      </c>
      <c r="L57" s="2">
        <v>1.1258616411590678</v>
      </c>
      <c r="M57" s="2">
        <v>0.94348038844365</v>
      </c>
      <c r="O57" s="2">
        <v>436.68179692402504</v>
      </c>
      <c r="Q57" s="2">
        <v>0.8731596762865115</v>
      </c>
    </row>
    <row r="58" spans="1:17" ht="12.75">
      <c r="A58" s="2">
        <v>1980</v>
      </c>
      <c r="B58" s="2">
        <v>0.894190984591187</v>
      </c>
      <c r="C58" s="2">
        <v>0.5506405149487463</v>
      </c>
      <c r="D58" s="2">
        <v>0.4572290013618354</v>
      </c>
      <c r="E58" s="2">
        <v>0.8043418838016201</v>
      </c>
      <c r="F58" s="2">
        <v>0.9960897348742352</v>
      </c>
      <c r="G58" s="2">
        <v>0.6910601292490686</v>
      </c>
      <c r="H58" s="2">
        <v>0.43121781860912295</v>
      </c>
      <c r="I58" s="2">
        <v>0.9115345642483582</v>
      </c>
      <c r="J58" s="2">
        <v>1.209668319177907</v>
      </c>
      <c r="K58" s="2">
        <v>0.7992349143529226</v>
      </c>
      <c r="L58" s="2">
        <v>1.012984119957772</v>
      </c>
      <c r="M58" s="2">
        <v>0.942405921459679</v>
      </c>
      <c r="O58" s="2">
        <v>457.2290013618354</v>
      </c>
      <c r="Q58" s="2">
        <v>0.8842589907754417</v>
      </c>
    </row>
    <row r="59" spans="1:17" ht="12.75">
      <c r="A59" s="2">
        <v>1981</v>
      </c>
      <c r="B59" s="2">
        <v>0.9271886352163671</v>
      </c>
      <c r="C59" s="2">
        <v>0.5949080376077892</v>
      </c>
      <c r="D59" s="2">
        <v>0.46449721082967604</v>
      </c>
      <c r="E59" s="2">
        <v>0.8162440878045258</v>
      </c>
      <c r="F59" s="2">
        <v>1.040502767828069</v>
      </c>
      <c r="G59" s="2">
        <v>0.7725809028556601</v>
      </c>
      <c r="H59" s="2">
        <v>0.40948587023505595</v>
      </c>
      <c r="I59" s="2">
        <v>0.8745395911344</v>
      </c>
      <c r="J59" s="2">
        <v>1.2731930750718112</v>
      </c>
      <c r="K59" s="2">
        <v>0.8058880733600639</v>
      </c>
      <c r="L59" s="2">
        <v>1.134027940154696</v>
      </c>
      <c r="M59" s="2">
        <v>1.0236808980086223</v>
      </c>
      <c r="O59" s="2">
        <v>464.497210829676</v>
      </c>
      <c r="Q59" s="2">
        <v>0.9071034140004396</v>
      </c>
    </row>
    <row r="60" spans="1:17" ht="12.75">
      <c r="A60" s="2">
        <v>1982</v>
      </c>
      <c r="B60" s="2">
        <v>0.9341873124788328</v>
      </c>
      <c r="C60" s="2">
        <v>0.6115853625713863</v>
      </c>
      <c r="D60" s="2">
        <v>0.4978892132918101</v>
      </c>
      <c r="E60" s="2">
        <v>0.8244099250516201</v>
      </c>
      <c r="F60" s="2">
        <v>1.075367698027601</v>
      </c>
      <c r="G60" s="2">
        <v>0.8041663087055017</v>
      </c>
      <c r="H60" s="2">
        <v>0.6342579584516514</v>
      </c>
      <c r="I60" s="2">
        <v>0.8833022547509499</v>
      </c>
      <c r="J60" s="2">
        <v>1.275301348985427</v>
      </c>
      <c r="K60" s="2">
        <v>0.7801093446904083</v>
      </c>
      <c r="L60" s="2">
        <v>1.2074075054839288</v>
      </c>
      <c r="M60" s="2">
        <v>1.0850477787294772</v>
      </c>
      <c r="O60" s="2">
        <v>497.88921329181005</v>
      </c>
      <c r="Q60" s="2">
        <v>0.9247777267040687</v>
      </c>
    </row>
    <row r="61" spans="1:17" ht="12.75">
      <c r="A61" s="2">
        <v>1983</v>
      </c>
      <c r="B61" s="2">
        <v>0.9493948529678428</v>
      </c>
      <c r="C61" s="2">
        <v>0.6562698171298027</v>
      </c>
      <c r="D61" s="2">
        <v>0.5337693904203048</v>
      </c>
      <c r="E61" s="2">
        <v>0.8347537652604639</v>
      </c>
      <c r="F61" s="2">
        <v>1.0916837622218225</v>
      </c>
      <c r="G61" s="2">
        <v>0.8089268972678103</v>
      </c>
      <c r="H61" s="2">
        <v>0.6381824886028425</v>
      </c>
      <c r="I61" s="2">
        <v>0.8681674821399418</v>
      </c>
      <c r="J61" s="2">
        <v>1.173955107251421</v>
      </c>
      <c r="K61" s="2">
        <v>0.7868321782903411</v>
      </c>
      <c r="L61" s="2">
        <v>1.2367566581222575</v>
      </c>
      <c r="M61" s="2">
        <v>1.0055577839535248</v>
      </c>
      <c r="O61" s="2">
        <v>533.7693904203048</v>
      </c>
      <c r="Q61" s="2">
        <v>0.9284139405063807</v>
      </c>
    </row>
    <row r="62" spans="1:17" ht="12.75">
      <c r="A62" s="2">
        <v>1984</v>
      </c>
      <c r="B62" s="2">
        <v>0.9907761640171505</v>
      </c>
      <c r="C62" s="2">
        <v>0.6487074811812442</v>
      </c>
      <c r="D62" s="2">
        <v>0.5495751152055439</v>
      </c>
      <c r="E62" s="2">
        <v>0.8513044070930369</v>
      </c>
      <c r="F62" s="2">
        <v>1.1020457273506719</v>
      </c>
      <c r="G62" s="2">
        <v>0.8021825175351459</v>
      </c>
      <c r="H62" s="2">
        <v>0.656379560280261</v>
      </c>
      <c r="I62" s="2">
        <v>0.8698211652635948</v>
      </c>
      <c r="J62" s="2">
        <v>1.131484101494325</v>
      </c>
      <c r="K62" s="2">
        <v>0.790783365552261</v>
      </c>
      <c r="L62" s="2">
        <v>1.2663417063011768</v>
      </c>
      <c r="M62" s="2">
        <v>1.0019114449295692</v>
      </c>
      <c r="O62" s="2">
        <v>549.575115205544</v>
      </c>
      <c r="Q62" s="2">
        <v>0.9362797030633508</v>
      </c>
    </row>
    <row r="63" spans="1:17" ht="12.75">
      <c r="A63" s="2">
        <v>1985</v>
      </c>
      <c r="B63" s="2">
        <v>1.011549327746457</v>
      </c>
      <c r="C63" s="2">
        <v>0.6571460445950867</v>
      </c>
      <c r="D63" s="2">
        <v>0.592663050981721</v>
      </c>
      <c r="E63" s="2">
        <v>0.8596648912615711</v>
      </c>
      <c r="F63" s="2">
        <v>1.1171484118291348</v>
      </c>
      <c r="G63" s="2">
        <v>0.8329132879689438</v>
      </c>
      <c r="H63" s="2">
        <v>0.6313339640491958</v>
      </c>
      <c r="I63" s="2">
        <v>0.8847129675432409</v>
      </c>
      <c r="J63" s="2">
        <v>0.9667325974534394</v>
      </c>
      <c r="K63" s="2">
        <v>0.79481574421137</v>
      </c>
      <c r="L63" s="2">
        <v>1.180790222321858</v>
      </c>
      <c r="M63" s="2">
        <v>1.0283526165050503</v>
      </c>
      <c r="O63" s="2">
        <v>592.663050981721</v>
      </c>
      <c r="Q63" s="2">
        <v>0.947070765154887</v>
      </c>
    </row>
    <row r="64" spans="1:17" ht="12.75">
      <c r="A64" s="2">
        <v>1986</v>
      </c>
      <c r="B64" s="2">
        <v>1.0455824963800155</v>
      </c>
      <c r="C64" s="2">
        <v>0.6840524993331284</v>
      </c>
      <c r="D64" s="2">
        <v>0.6188277132920724</v>
      </c>
      <c r="E64" s="2">
        <v>0.8851291897646236</v>
      </c>
      <c r="F64" s="2">
        <v>1.092800975154313</v>
      </c>
      <c r="G64" s="2">
        <v>0.8313791480034616</v>
      </c>
      <c r="H64" s="2">
        <v>0.6053296452316905</v>
      </c>
      <c r="I64" s="2">
        <v>0.8743153237607936</v>
      </c>
      <c r="J64" s="2">
        <v>1.0077914324893376</v>
      </c>
      <c r="K64" s="2">
        <v>0.8332836467524948</v>
      </c>
      <c r="L64" s="2">
        <v>0.9456769303741182</v>
      </c>
      <c r="M64" s="2">
        <v>1.0055389000262611</v>
      </c>
      <c r="O64" s="2">
        <v>618.8277132920724</v>
      </c>
      <c r="Q64" s="2">
        <v>0.9458762067291177</v>
      </c>
    </row>
    <row r="65" spans="1:17" ht="12.75">
      <c r="A65" s="2">
        <v>1987</v>
      </c>
      <c r="B65" s="2">
        <v>1.109707990762685</v>
      </c>
      <c r="C65" s="2">
        <v>0.6895007170038886</v>
      </c>
      <c r="D65" s="2">
        <v>0.6699546755740333</v>
      </c>
      <c r="E65" s="2">
        <v>0.9123925644711917</v>
      </c>
      <c r="F65" s="2">
        <v>1.0960039172358378</v>
      </c>
      <c r="G65" s="2">
        <v>1.0104422922583332</v>
      </c>
      <c r="H65" s="2">
        <v>0.5775838671411625</v>
      </c>
      <c r="I65" s="2">
        <v>0.866834006161995</v>
      </c>
      <c r="J65" s="2">
        <v>1.0429728837917793</v>
      </c>
      <c r="K65" s="2">
        <v>0.8590639365621051</v>
      </c>
      <c r="L65" s="2">
        <v>0.8967214884536883</v>
      </c>
      <c r="M65" s="2">
        <v>1.0316421096214594</v>
      </c>
      <c r="O65" s="2">
        <v>669.9546755740333</v>
      </c>
      <c r="Q65" s="2">
        <v>0.9596715048919813</v>
      </c>
    </row>
    <row r="66" spans="1:17" ht="12.75">
      <c r="A66" s="2">
        <v>1988</v>
      </c>
      <c r="B66" s="2">
        <v>1.144893892162517</v>
      </c>
      <c r="C66" s="2">
        <v>0.7035283146756787</v>
      </c>
      <c r="D66" s="2">
        <v>0.7620397643613456</v>
      </c>
      <c r="E66" s="2">
        <v>0.9410290582829939</v>
      </c>
      <c r="F66" s="2">
        <v>1.1015527861337917</v>
      </c>
      <c r="G66" s="2">
        <v>0.9896641094653683</v>
      </c>
      <c r="H66" s="2">
        <v>0.5734395633418434</v>
      </c>
      <c r="I66" s="2">
        <v>0.8611755097725067</v>
      </c>
      <c r="J66" s="2">
        <v>1.0807703726586197</v>
      </c>
      <c r="K66" s="2">
        <v>1.0527551042880705</v>
      </c>
      <c r="L66" s="2">
        <v>0.8461786139500456</v>
      </c>
      <c r="M66" s="2">
        <v>1.0618610306234992</v>
      </c>
      <c r="O66" s="2">
        <v>762.0397643613455</v>
      </c>
      <c r="Q66" s="2">
        <v>0.9838174156941557</v>
      </c>
    </row>
    <row r="67" spans="1:17" ht="12.75">
      <c r="A67" s="2">
        <v>1989</v>
      </c>
      <c r="B67" s="2">
        <v>1.1668282309657536</v>
      </c>
      <c r="C67" s="2">
        <v>0.7365675557563728</v>
      </c>
      <c r="D67" s="2">
        <v>0.7864337423019989</v>
      </c>
      <c r="E67" s="2">
        <v>0.9685275359401846</v>
      </c>
      <c r="F67" s="2">
        <v>1.0950060715088825</v>
      </c>
      <c r="G67" s="2">
        <v>1.0281053837958616</v>
      </c>
      <c r="H67" s="2">
        <v>0.5561188921236919</v>
      </c>
      <c r="I67" s="2">
        <v>0.8882912124401422</v>
      </c>
      <c r="J67" s="2">
        <v>1.0881814754605412</v>
      </c>
      <c r="K67" s="2">
        <v>1.0438589962994906</v>
      </c>
      <c r="L67" s="2">
        <v>0.7558693297539211</v>
      </c>
      <c r="M67" s="2">
        <v>1.067810256426928</v>
      </c>
      <c r="O67" s="2">
        <v>786.4337423019989</v>
      </c>
      <c r="Q67" s="2">
        <v>0.9939643134490938</v>
      </c>
    </row>
    <row r="68" spans="1:17" ht="12.75">
      <c r="A68" s="2">
        <v>1990</v>
      </c>
      <c r="B68" s="2">
        <v>1.1893491873256354</v>
      </c>
      <c r="C68" s="2">
        <v>0.731200985886867</v>
      </c>
      <c r="D68" s="2">
        <v>0.8298151313905238</v>
      </c>
      <c r="E68" s="2">
        <v>1.0238633488651128</v>
      </c>
      <c r="F68" s="2">
        <v>1.1599769661072723</v>
      </c>
      <c r="G68" s="2">
        <v>0.9925735964635093</v>
      </c>
      <c r="H68" s="2">
        <v>0.5517791453947829</v>
      </c>
      <c r="I68" s="2">
        <v>0.894419393006705</v>
      </c>
      <c r="J68" s="2">
        <v>1.2102859517450009</v>
      </c>
      <c r="K68" s="2">
        <v>1.0340188231670049</v>
      </c>
      <c r="L68" s="2">
        <v>0.7187497058615155</v>
      </c>
      <c r="M68" s="2">
        <v>1.070129063600605</v>
      </c>
      <c r="O68" s="2">
        <v>829.8151313905238</v>
      </c>
      <c r="Q68" s="2">
        <v>1.0296917210327288</v>
      </c>
    </row>
    <row r="69" spans="1:17" ht="12.75">
      <c r="A69" s="2">
        <v>1991</v>
      </c>
      <c r="B69" s="2">
        <v>1.1815789484011527</v>
      </c>
      <c r="C69" s="2">
        <v>0.7112162575235033</v>
      </c>
      <c r="D69" s="2">
        <v>0.9292343413045893</v>
      </c>
      <c r="E69" s="2">
        <v>1.0288262615677926</v>
      </c>
      <c r="F69" s="2">
        <v>1.0319490064225063</v>
      </c>
      <c r="G69" s="2">
        <v>0.9057276478721157</v>
      </c>
      <c r="H69" s="2">
        <v>0.5071329401853412</v>
      </c>
      <c r="I69" s="2">
        <v>0.9505181198837597</v>
      </c>
      <c r="J69" s="2">
        <v>1.1666470807861382</v>
      </c>
      <c r="K69" s="2">
        <v>1.0312455089510801</v>
      </c>
      <c r="L69" s="2">
        <v>0.7708931545492985</v>
      </c>
      <c r="M69" s="2">
        <v>1.0490461568966067</v>
      </c>
      <c r="O69" s="2">
        <v>929.2343413045893</v>
      </c>
      <c r="Q69" s="2">
        <v>1.0003092884734284</v>
      </c>
    </row>
    <row r="70" spans="1:17" ht="12.75">
      <c r="A70" s="2">
        <v>1992</v>
      </c>
      <c r="B70" s="2">
        <v>1.1803149644450017</v>
      </c>
      <c r="C70" s="2">
        <v>1.4894249851183567</v>
      </c>
      <c r="D70" s="2">
        <v>0.902420678784279</v>
      </c>
      <c r="E70" s="2">
        <v>1.0306936939874258</v>
      </c>
      <c r="F70" s="2">
        <v>1.080772704560277</v>
      </c>
      <c r="G70" s="2">
        <v>0.9383439548689945</v>
      </c>
      <c r="H70" s="2">
        <v>0.544951948999334</v>
      </c>
      <c r="I70" s="2">
        <v>0.9967048701108314</v>
      </c>
      <c r="J70" s="2">
        <v>1.3450305531226683</v>
      </c>
      <c r="K70" s="2">
        <v>1.0355092468247156</v>
      </c>
      <c r="L70" s="2">
        <v>0.8108276560535226</v>
      </c>
      <c r="M70" s="2">
        <v>1.0192509859065877</v>
      </c>
      <c r="O70" s="2">
        <v>902.4206787842791</v>
      </c>
      <c r="Q70" s="2">
        <v>1.0534204035566268</v>
      </c>
    </row>
    <row r="71" spans="1:17" ht="12.75">
      <c r="A71" s="2">
        <v>1993</v>
      </c>
      <c r="B71" s="2">
        <v>1.2011417848139354</v>
      </c>
      <c r="C71" s="2">
        <v>1.4923413348698658</v>
      </c>
      <c r="D71" s="2">
        <v>0.8204286528232644</v>
      </c>
      <c r="E71" s="2">
        <v>1.0035302660939738</v>
      </c>
      <c r="F71" s="2">
        <v>1.1548816720212716</v>
      </c>
      <c r="G71" s="2">
        <v>1.088153076955467</v>
      </c>
      <c r="H71" s="2">
        <v>0.4933511481764257</v>
      </c>
      <c r="I71" s="2">
        <v>1.0065200359886806</v>
      </c>
      <c r="J71" s="2">
        <v>1.080202304697684</v>
      </c>
      <c r="K71" s="2">
        <v>1.0614466663000122</v>
      </c>
      <c r="L71" s="2">
        <v>0.8455418311765024</v>
      </c>
      <c r="M71" s="2">
        <v>0.9833478473647755</v>
      </c>
      <c r="O71" s="2">
        <v>820.4286528232644</v>
      </c>
      <c r="Q71" s="2">
        <v>1.073894013064376</v>
      </c>
    </row>
    <row r="72" spans="1:17" ht="12.75">
      <c r="A72" s="2">
        <v>1994</v>
      </c>
      <c r="B72" s="2">
        <v>1.2161479359261727</v>
      </c>
      <c r="C72" s="2">
        <v>1.5178902835094794</v>
      </c>
      <c r="D72" s="2">
        <v>0.7089016808146612</v>
      </c>
      <c r="E72" s="2">
        <v>0.9974765855337232</v>
      </c>
      <c r="F72" s="2">
        <v>1.1960232779697924</v>
      </c>
      <c r="G72" s="2">
        <v>0.9949716102966762</v>
      </c>
      <c r="H72" s="2">
        <v>0.5245066076889471</v>
      </c>
      <c r="I72" s="2">
        <v>0.9838892802817054</v>
      </c>
      <c r="J72" s="2">
        <v>0.8766143816615317</v>
      </c>
      <c r="K72" s="2">
        <v>1.077352581608636</v>
      </c>
      <c r="L72" s="2">
        <v>0.8743145394064672</v>
      </c>
      <c r="M72" s="2">
        <v>1.0278397747268488</v>
      </c>
      <c r="O72" s="2">
        <v>708.9016808146612</v>
      </c>
      <c r="Q72" s="2">
        <v>1.085301359951369</v>
      </c>
    </row>
    <row r="73" spans="1:17" ht="12.75">
      <c r="A73" s="2">
        <v>1995</v>
      </c>
      <c r="B73" s="2">
        <v>1.239531964059307</v>
      </c>
      <c r="C73" s="2">
        <v>1.4700357317758148</v>
      </c>
      <c r="D73" s="2">
        <v>0.6549858522394498</v>
      </c>
      <c r="E73" s="2">
        <v>1.0083284502099965</v>
      </c>
      <c r="F73" s="2">
        <v>1.2415586969316381</v>
      </c>
      <c r="G73" s="2">
        <v>0.956265108419136</v>
      </c>
      <c r="H73" s="2">
        <v>0.7873665145258277</v>
      </c>
      <c r="I73" s="2">
        <v>0.9316817352352581</v>
      </c>
      <c r="J73" s="2">
        <v>0.8553194868138466</v>
      </c>
      <c r="K73" s="2">
        <v>1.113645782938011</v>
      </c>
      <c r="L73" s="2">
        <v>0.9013673030154796</v>
      </c>
      <c r="M73" s="2">
        <v>1.001367433335436</v>
      </c>
      <c r="O73" s="2">
        <v>654.9858522394499</v>
      </c>
      <c r="Q73" s="2">
        <v>1.092250959940086</v>
      </c>
    </row>
    <row r="74" spans="1:17" ht="12.75">
      <c r="A74" s="2">
        <v>1996</v>
      </c>
      <c r="B74" s="2">
        <v>1.252050787030817</v>
      </c>
      <c r="C74" s="2">
        <v>1.4925601261740677</v>
      </c>
      <c r="D74" s="2">
        <v>0.6151742235155302</v>
      </c>
      <c r="E74" s="2">
        <v>1.0080124031087059</v>
      </c>
      <c r="F74" s="2">
        <v>1.3181862186878617</v>
      </c>
      <c r="G74" s="2">
        <v>0.9105749845084278</v>
      </c>
      <c r="H74" s="2">
        <v>0.8049392996450015</v>
      </c>
      <c r="I74" s="2">
        <v>0.9109575668230329</v>
      </c>
      <c r="J74" s="2">
        <v>0.7916111512601335</v>
      </c>
      <c r="K74" s="2">
        <v>1.1695340498251108</v>
      </c>
      <c r="L74" s="2">
        <v>0.953775689060383</v>
      </c>
      <c r="M74" s="2">
        <v>1.0024639139692826</v>
      </c>
      <c r="O74" s="2">
        <v>615.1742235155302</v>
      </c>
      <c r="Q74" s="2">
        <v>1.1156018065387319</v>
      </c>
    </row>
    <row r="75" spans="1:17" ht="12.75">
      <c r="A75" s="2">
        <v>1997</v>
      </c>
      <c r="B75" s="2">
        <v>1.303594990667636</v>
      </c>
      <c r="C75" s="2">
        <v>1.4383552169999405</v>
      </c>
      <c r="D75" s="2">
        <v>0.5490207680631571</v>
      </c>
      <c r="E75" s="2">
        <v>1.0083760613117456</v>
      </c>
      <c r="F75" s="2">
        <v>1.371119724090299</v>
      </c>
      <c r="G75" s="2">
        <v>0.8770193578038032</v>
      </c>
      <c r="H75" s="2">
        <v>0.8893100833965125</v>
      </c>
      <c r="I75" s="2">
        <v>0.8921299940600445</v>
      </c>
      <c r="J75" s="2">
        <v>0.8417432560473086</v>
      </c>
      <c r="K75" s="2">
        <v>1.2357212925239724</v>
      </c>
      <c r="L75" s="2">
        <v>0.9944399150130233</v>
      </c>
      <c r="M75" s="2">
        <v>1.0227728713232902</v>
      </c>
      <c r="O75" s="2">
        <v>549.0207680631571</v>
      </c>
      <c r="Q75" s="2">
        <v>1.1320116471063473</v>
      </c>
    </row>
    <row r="76" spans="1:17" ht="12.75">
      <c r="A76" s="2">
        <v>1998</v>
      </c>
      <c r="B76" s="2">
        <v>1.3572611568926136</v>
      </c>
      <c r="C76" s="2">
        <v>1.3861188530971567</v>
      </c>
      <c r="D76" s="2">
        <v>0.5536736313787941</v>
      </c>
      <c r="E76" s="2">
        <v>1.008739850710878</v>
      </c>
      <c r="F76" s="2">
        <v>1.4299036650834687</v>
      </c>
      <c r="G76" s="2">
        <v>0.8465851846143</v>
      </c>
      <c r="H76" s="2">
        <v>0.9379353603380542</v>
      </c>
      <c r="I76" s="2">
        <v>0.9001535791740656</v>
      </c>
      <c r="J76" s="2">
        <v>0.8950501871698526</v>
      </c>
      <c r="K76" s="2">
        <v>1.305654258655797</v>
      </c>
      <c r="L76" s="2">
        <v>1.036837860215686</v>
      </c>
      <c r="M76" s="2">
        <v>1.043493268673351</v>
      </c>
      <c r="O76" s="2">
        <v>553.6736313787941</v>
      </c>
      <c r="Q76" s="2">
        <v>1.156277371001509</v>
      </c>
    </row>
    <row r="77" spans="1:17" ht="12.75">
      <c r="A77" s="2">
        <v>1999</v>
      </c>
      <c r="B77" s="2">
        <v>1.4131366422833636</v>
      </c>
      <c r="C77" s="2">
        <v>1.3357795433306072</v>
      </c>
      <c r="D77" s="2">
        <v>0.5583659269678409</v>
      </c>
      <c r="E77" s="2">
        <v>1.0091037713534343</v>
      </c>
      <c r="F77" s="2">
        <v>1.4912078467660363</v>
      </c>
      <c r="G77" s="2">
        <v>0.93733944780547</v>
      </c>
      <c r="H77" s="2">
        <v>0.9892193472186661</v>
      </c>
      <c r="I77" s="2">
        <v>0.908249326325582</v>
      </c>
      <c r="J77" s="2">
        <v>0.9517330038552314</v>
      </c>
      <c r="K77" s="2">
        <v>1.3795449293133775</v>
      </c>
      <c r="L77" s="2">
        <v>1.0810434417875951</v>
      </c>
      <c r="M77" s="2">
        <v>1.0646334413991398</v>
      </c>
      <c r="O77" s="2">
        <v>558.3659269678409</v>
      </c>
      <c r="Q77" s="2">
        <v>1.1853399675678253</v>
      </c>
    </row>
    <row r="78" spans="1:17" ht="12.75">
      <c r="A78" s="2">
        <v>2000</v>
      </c>
      <c r="B78" s="2">
        <v>1.4306456643943843</v>
      </c>
      <c r="C78" s="2">
        <v>1.2342175501534578</v>
      </c>
      <c r="D78" s="2">
        <v>0.5445087327577021</v>
      </c>
      <c r="E78" s="2">
        <v>1.0003132600142923</v>
      </c>
      <c r="F78" s="2">
        <v>1.501506152755867</v>
      </c>
      <c r="G78" s="2">
        <v>0.9881778897079917</v>
      </c>
      <c r="H78" s="2">
        <v>1.0218956602274138</v>
      </c>
      <c r="I78" s="2">
        <v>0.9371829685485972</v>
      </c>
      <c r="J78" s="2">
        <v>0.8639125838632724</v>
      </c>
      <c r="K78" s="2">
        <v>1.4409598637665963</v>
      </c>
      <c r="L78" s="2">
        <v>1.2760864986683726</v>
      </c>
      <c r="M78" s="2">
        <v>1.0946171324395024</v>
      </c>
      <c r="O78" s="2">
        <v>544.5087327577021</v>
      </c>
      <c r="Q78" s="2">
        <v>1.1958164495368657</v>
      </c>
    </row>
    <row r="79" spans="1:17" ht="12.75">
      <c r="A79" s="2">
        <v>2001</v>
      </c>
      <c r="B79" s="2">
        <v>1.4411013948026647</v>
      </c>
      <c r="C79" s="2">
        <v>1.2794976095514614</v>
      </c>
      <c r="D79" s="2">
        <v>0.6011875739517178</v>
      </c>
      <c r="E79" s="2">
        <v>1.024845265384067</v>
      </c>
      <c r="F79" s="2">
        <v>1.5060024851779346</v>
      </c>
      <c r="G79" s="2">
        <v>1.041773654137723</v>
      </c>
      <c r="H79" s="2">
        <v>1.0814310459033651</v>
      </c>
      <c r="I79" s="2">
        <v>0.944699970952548</v>
      </c>
      <c r="J79" s="2">
        <v>0.9461577746577479</v>
      </c>
      <c r="K79" s="2">
        <v>1.4382122844422427</v>
      </c>
      <c r="L79" s="2">
        <v>1.3224259223679227</v>
      </c>
      <c r="M79" s="2">
        <v>1.1619157263512208</v>
      </c>
      <c r="O79" s="2">
        <v>601.1875739517178</v>
      </c>
      <c r="Q79" s="2">
        <v>1.21488901329328</v>
      </c>
    </row>
    <row r="80" spans="1:17" ht="12.75">
      <c r="A80" s="2">
        <v>2002</v>
      </c>
      <c r="B80" s="2">
        <v>1.4521679925596291</v>
      </c>
      <c r="C80" s="2">
        <v>1.2081089391423685</v>
      </c>
      <c r="D80" s="2">
        <v>0.6170023148285109</v>
      </c>
      <c r="E80" s="2">
        <v>1.0216862080437714</v>
      </c>
      <c r="F80" s="2">
        <v>1.4960143052461166</v>
      </c>
      <c r="G80" s="2">
        <v>1.0508769279051766</v>
      </c>
      <c r="H80" s="2">
        <v>1.0607852179991557</v>
      </c>
      <c r="I80" s="2">
        <v>0.9419671507204894</v>
      </c>
      <c r="J80" s="2">
        <v>0.9059074068511489</v>
      </c>
      <c r="K80" s="2">
        <v>1.5081345463513438</v>
      </c>
      <c r="L80" s="2">
        <v>1.338411609057601</v>
      </c>
      <c r="M80" s="2">
        <v>1.2019940401875373</v>
      </c>
      <c r="O80" s="2">
        <v>617.0023148285109</v>
      </c>
      <c r="Q80" s="2">
        <v>1.2149762577144039</v>
      </c>
    </row>
    <row r="81" spans="1:17" ht="12.75">
      <c r="A81" s="2">
        <v>2003</v>
      </c>
      <c r="B81" s="2">
        <v>1.4499964872168527</v>
      </c>
      <c r="C81" s="2">
        <v>1.2061633884220961</v>
      </c>
      <c r="D81" s="2">
        <v>0.6548862597188793</v>
      </c>
      <c r="E81" s="2">
        <v>1.0502717970277118</v>
      </c>
      <c r="F81" s="2">
        <v>1.4810131258242407</v>
      </c>
      <c r="G81" s="2">
        <v>1.0275675156266755</v>
      </c>
      <c r="H81" s="2">
        <v>1.2002145945096596</v>
      </c>
      <c r="I81" s="2">
        <v>1.0067136956967495</v>
      </c>
      <c r="J81" s="2">
        <v>0.9194366353264896</v>
      </c>
      <c r="K81" s="2">
        <v>1.5902085172141143</v>
      </c>
      <c r="L81" s="2">
        <v>1.40302066699716</v>
      </c>
      <c r="M81" s="2">
        <v>1.3167973675507043</v>
      </c>
      <c r="O81" s="2">
        <v>654.8862597188793</v>
      </c>
      <c r="Q81" s="2">
        <v>1.2471304931888816</v>
      </c>
    </row>
    <row r="82" spans="1:17" ht="12.75">
      <c r="A82" s="2">
        <v>2004</v>
      </c>
      <c r="B82" s="2">
        <v>1.4835090390765526</v>
      </c>
      <c r="C82" s="2">
        <v>1.1946535467993762</v>
      </c>
      <c r="D82" s="2">
        <v>0.6827741234758467</v>
      </c>
      <c r="E82" s="2">
        <v>1.074123606929413</v>
      </c>
      <c r="F82" s="2">
        <v>1.4624939556939143</v>
      </c>
      <c r="G82" s="2">
        <v>1.0417670865823005</v>
      </c>
      <c r="H82" s="2">
        <v>1.401373158343634</v>
      </c>
      <c r="I82" s="2">
        <v>1.018834135175086</v>
      </c>
      <c r="J82" s="2">
        <v>0.9197758875514122</v>
      </c>
      <c r="K82" s="2">
        <v>1.7000613271876144</v>
      </c>
      <c r="L82" s="2">
        <v>1.4369745086753096</v>
      </c>
      <c r="M82" s="2">
        <v>1.3855106930513912</v>
      </c>
      <c r="O82" s="2">
        <v>682.7741234758466</v>
      </c>
      <c r="Q82" s="2">
        <v>1.267939288403318</v>
      </c>
    </row>
    <row r="83" spans="1:17" ht="12.75">
      <c r="A83" s="2">
        <v>2005</v>
      </c>
      <c r="B83" s="2">
        <v>1.585442376761754</v>
      </c>
      <c r="C83" s="2">
        <v>1.2292292013142319</v>
      </c>
      <c r="D83" s="2">
        <v>0.7501717596499029</v>
      </c>
      <c r="E83" s="2">
        <v>1.1450011962078734</v>
      </c>
      <c r="F83" s="2">
        <v>1.462623944432648</v>
      </c>
      <c r="G83" s="2">
        <v>1.1129950944849047</v>
      </c>
      <c r="H83" s="2">
        <v>1.6017110731876538</v>
      </c>
      <c r="I83" s="2">
        <v>1.0687237619273577</v>
      </c>
      <c r="J83" s="2">
        <v>1.0693575269123432</v>
      </c>
      <c r="K83" s="2">
        <v>1.8339730075808172</v>
      </c>
      <c r="L83" s="2">
        <v>1.501160914344185</v>
      </c>
      <c r="M83" s="2">
        <v>1.6062637327323794</v>
      </c>
      <c r="O83" s="2">
        <v>750.1717596499029</v>
      </c>
      <c r="Q83" s="2">
        <v>1.3385924069551</v>
      </c>
    </row>
    <row r="84" spans="1:17" ht="12.75">
      <c r="A84" s="2">
        <v>2006</v>
      </c>
      <c r="B84" s="2">
        <v>1.6045695436028808</v>
      </c>
      <c r="C84" s="2">
        <v>1.2448119434271083</v>
      </c>
      <c r="D84" s="2">
        <v>0.8204499354705205</v>
      </c>
      <c r="E84" s="2">
        <v>1.2225228652670175</v>
      </c>
      <c r="F84" s="2">
        <v>1.4414335800140572</v>
      </c>
      <c r="G84" s="2">
        <v>1.1424476971792563</v>
      </c>
      <c r="H84" s="2">
        <v>1.7380000374693512</v>
      </c>
      <c r="I84" s="2">
        <v>1.1160401939471627</v>
      </c>
      <c r="J84" s="2">
        <v>0.9860795697959172</v>
      </c>
      <c r="K84" s="2">
        <v>1.842297845506517</v>
      </c>
      <c r="L84" s="2">
        <v>1.561864209803281</v>
      </c>
      <c r="M84" s="2">
        <v>1.7374371554549122</v>
      </c>
      <c r="O84" s="2">
        <v>820.4499354705205</v>
      </c>
      <c r="Q84" s="2">
        <v>1.3807627600225953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33203125" defaultRowHeight="12.75"/>
  <cols>
    <col min="1" max="1" width="12.33203125" style="2" bestFit="1" customWidth="1"/>
    <col min="2" max="3" width="9.33203125" style="2" customWidth="1"/>
    <col min="4" max="4" width="10.5" style="2" customWidth="1"/>
    <col min="5" max="5" width="10.66015625" style="2" customWidth="1"/>
    <col min="6" max="14" width="9.33203125" style="2" customWidth="1"/>
    <col min="15" max="15" width="16.83203125" style="2" bestFit="1" customWidth="1"/>
    <col min="16" max="17" width="9.33203125" style="2" customWidth="1"/>
    <col min="18" max="18" width="24.16015625" style="2" bestFit="1" customWidth="1"/>
    <col min="19" max="16384" width="9.33203125" style="2" customWidth="1"/>
  </cols>
  <sheetData>
    <row r="1" spans="1:13" ht="12.75">
      <c r="A1" s="2" t="s">
        <v>491</v>
      </c>
      <c r="B1" s="2" t="s">
        <v>504</v>
      </c>
      <c r="C1" s="2" t="s">
        <v>504</v>
      </c>
      <c r="D1" s="2" t="s">
        <v>504</v>
      </c>
      <c r="E1" s="2" t="s">
        <v>504</v>
      </c>
      <c r="F1" s="2" t="s">
        <v>504</v>
      </c>
      <c r="G1" s="2" t="s">
        <v>504</v>
      </c>
      <c r="H1" s="2" t="s">
        <v>504</v>
      </c>
      <c r="I1" s="2" t="s">
        <v>504</v>
      </c>
      <c r="J1" s="2" t="s">
        <v>504</v>
      </c>
      <c r="K1" s="2" t="s">
        <v>504</v>
      </c>
      <c r="L1" s="2" t="s">
        <v>504</v>
      </c>
      <c r="M1" s="2" t="s">
        <v>504</v>
      </c>
    </row>
    <row r="2" spans="1:13" ht="12.75">
      <c r="A2" s="2" t="s">
        <v>492</v>
      </c>
      <c r="B2" s="2" t="s">
        <v>503</v>
      </c>
      <c r="C2" s="2" t="s">
        <v>503</v>
      </c>
      <c r="D2" s="2" t="s">
        <v>503</v>
      </c>
      <c r="E2" s="2" t="s">
        <v>503</v>
      </c>
      <c r="F2" s="2" t="s">
        <v>503</v>
      </c>
      <c r="G2" s="2" t="s">
        <v>503</v>
      </c>
      <c r="H2" s="2" t="s">
        <v>503</v>
      </c>
      <c r="I2" s="2" t="s">
        <v>503</v>
      </c>
      <c r="J2" s="2" t="s">
        <v>503</v>
      </c>
      <c r="K2" s="2" t="s">
        <v>503</v>
      </c>
      <c r="L2" s="2" t="s">
        <v>503</v>
      </c>
      <c r="M2" s="2" t="s">
        <v>503</v>
      </c>
    </row>
    <row r="3" spans="1:13" ht="12.75">
      <c r="A3" s="2" t="s">
        <v>493</v>
      </c>
      <c r="B3" s="2" t="s">
        <v>562</v>
      </c>
      <c r="C3" s="2" t="s">
        <v>563</v>
      </c>
      <c r="D3" s="2" t="s">
        <v>565</v>
      </c>
      <c r="E3" s="2" t="s">
        <v>499</v>
      </c>
      <c r="F3" s="2" t="s">
        <v>498</v>
      </c>
      <c r="G3" s="2" t="s">
        <v>567</v>
      </c>
      <c r="H3" s="2" t="s">
        <v>568</v>
      </c>
      <c r="I3" s="2" t="s">
        <v>569</v>
      </c>
      <c r="J3" s="2" t="s">
        <v>570</v>
      </c>
      <c r="K3" s="2" t="s">
        <v>571</v>
      </c>
      <c r="L3" s="2" t="s">
        <v>572</v>
      </c>
      <c r="M3" s="2" t="s">
        <v>573</v>
      </c>
    </row>
    <row r="4" spans="1:13" ht="12.75">
      <c r="A4" s="2" t="s">
        <v>494</v>
      </c>
      <c r="B4" s="2" t="s">
        <v>502</v>
      </c>
      <c r="C4" s="2" t="s">
        <v>502</v>
      </c>
      <c r="D4" s="2" t="s">
        <v>502</v>
      </c>
      <c r="E4" s="2" t="s">
        <v>502</v>
      </c>
      <c r="F4" s="2" t="s">
        <v>502</v>
      </c>
      <c r="G4" s="2" t="s">
        <v>502</v>
      </c>
      <c r="H4" s="2" t="s">
        <v>502</v>
      </c>
      <c r="I4" s="2" t="s">
        <v>502</v>
      </c>
      <c r="J4" s="2" t="s">
        <v>502</v>
      </c>
      <c r="K4" s="2" t="s">
        <v>502</v>
      </c>
      <c r="L4" s="2" t="s">
        <v>502</v>
      </c>
      <c r="M4" s="2" t="s">
        <v>502</v>
      </c>
    </row>
    <row r="5" spans="1:13" ht="12.75">
      <c r="A5" s="2" t="s">
        <v>495</v>
      </c>
      <c r="B5" s="2" t="s">
        <v>798</v>
      </c>
      <c r="C5" s="2" t="s">
        <v>799</v>
      </c>
      <c r="D5" s="2" t="s">
        <v>800</v>
      </c>
      <c r="E5" s="2" t="s">
        <v>801</v>
      </c>
      <c r="F5" s="2" t="s">
        <v>802</v>
      </c>
      <c r="G5" s="2" t="s">
        <v>803</v>
      </c>
      <c r="H5" s="2" t="s">
        <v>804</v>
      </c>
      <c r="I5" s="2" t="s">
        <v>805</v>
      </c>
      <c r="J5" s="2" t="s">
        <v>806</v>
      </c>
      <c r="K5" s="2" t="s">
        <v>807</v>
      </c>
      <c r="L5" s="2" t="s">
        <v>808</v>
      </c>
      <c r="M5" s="2" t="s">
        <v>809</v>
      </c>
    </row>
    <row r="6" spans="1:13" ht="12.75">
      <c r="A6" s="2" t="s">
        <v>500</v>
      </c>
      <c r="B6" s="2" t="s">
        <v>823</v>
      </c>
      <c r="C6" s="2" t="s">
        <v>823</v>
      </c>
      <c r="D6" s="2" t="s">
        <v>823</v>
      </c>
      <c r="E6" s="2" t="s">
        <v>823</v>
      </c>
      <c r="F6" s="2" t="s">
        <v>823</v>
      </c>
      <c r="G6" s="2" t="s">
        <v>823</v>
      </c>
      <c r="H6" s="2" t="s">
        <v>823</v>
      </c>
      <c r="I6" s="2" t="s">
        <v>823</v>
      </c>
      <c r="J6" s="2" t="s">
        <v>823</v>
      </c>
      <c r="K6" s="2" t="s">
        <v>823</v>
      </c>
      <c r="L6" s="2" t="s">
        <v>823</v>
      </c>
      <c r="M6" s="2" t="s">
        <v>823</v>
      </c>
    </row>
    <row r="7" spans="2:18" ht="12.75">
      <c r="B7" s="2" t="s">
        <v>810</v>
      </c>
      <c r="C7" s="2" t="s">
        <v>811</v>
      </c>
      <c r="D7" s="2" t="s">
        <v>812</v>
      </c>
      <c r="E7" s="2" t="s">
        <v>813</v>
      </c>
      <c r="F7" s="2" t="s">
        <v>814</v>
      </c>
      <c r="G7" s="2" t="s">
        <v>815</v>
      </c>
      <c r="H7" s="2" t="s">
        <v>816</v>
      </c>
      <c r="I7" s="2" t="s">
        <v>817</v>
      </c>
      <c r="J7" s="2" t="s">
        <v>818</v>
      </c>
      <c r="K7" s="2" t="s">
        <v>819</v>
      </c>
      <c r="L7" s="2" t="s">
        <v>820</v>
      </c>
      <c r="M7" s="2" t="s">
        <v>821</v>
      </c>
      <c r="O7" s="2" t="s">
        <v>824</v>
      </c>
      <c r="P7" s="2" t="s">
        <v>822</v>
      </c>
      <c r="R7" s="2" t="s">
        <v>825</v>
      </c>
    </row>
    <row r="8" spans="1:17" ht="12.75">
      <c r="A8" s="2" t="s">
        <v>525</v>
      </c>
      <c r="B8" s="4">
        <v>52.14099422892816</v>
      </c>
      <c r="C8" s="4" t="s">
        <v>497</v>
      </c>
      <c r="D8" s="4">
        <v>30.336381395104425</v>
      </c>
      <c r="E8" s="4">
        <v>396.8653607674989</v>
      </c>
      <c r="F8" s="4">
        <v>483.59452030813253</v>
      </c>
      <c r="G8" s="4">
        <v>49.94526108122995</v>
      </c>
      <c r="H8" s="4">
        <v>21.563331648327072</v>
      </c>
      <c r="I8" s="4">
        <v>329.3258800004739</v>
      </c>
      <c r="J8" s="4">
        <v>3.355123956421057</v>
      </c>
      <c r="K8" s="4">
        <v>97.7835625670899</v>
      </c>
      <c r="L8" s="4">
        <v>23.55010378928918</v>
      </c>
      <c r="M8" s="4">
        <v>133.22421894279938</v>
      </c>
      <c r="N8" s="4"/>
      <c r="O8" s="4"/>
      <c r="P8" s="4">
        <f aca="true" t="shared" si="0" ref="P8:P44">SUM(B8:M8)</f>
        <v>1621.6847386852942</v>
      </c>
      <c r="Q8" s="4"/>
    </row>
    <row r="9" spans="1:17" ht="12.75">
      <c r="A9" s="2" t="s">
        <v>526</v>
      </c>
      <c r="B9" s="4">
        <v>55.64391711142768</v>
      </c>
      <c r="C9" s="4" t="s">
        <v>497</v>
      </c>
      <c r="D9" s="4">
        <v>30.845213265887338</v>
      </c>
      <c r="E9" s="4">
        <v>416.4184443276362</v>
      </c>
      <c r="F9" s="4">
        <v>510.1687065281135</v>
      </c>
      <c r="G9" s="4">
        <v>52.30961172310315</v>
      </c>
      <c r="H9" s="4">
        <v>22.364974582875885</v>
      </c>
      <c r="I9" s="4">
        <v>339.30161955482976</v>
      </c>
      <c r="J9" s="4">
        <v>3.513951804130189</v>
      </c>
      <c r="K9" s="4">
        <v>101.07578162713646</v>
      </c>
      <c r="L9" s="4">
        <v>24.664937439268446</v>
      </c>
      <c r="M9" s="4">
        <v>140.05395110891016</v>
      </c>
      <c r="N9" s="4"/>
      <c r="O9" s="4"/>
      <c r="P9" s="4">
        <f t="shared" si="0"/>
        <v>1696.3611090733189</v>
      </c>
      <c r="Q9" s="4"/>
    </row>
    <row r="10" spans="1:17" ht="12.75">
      <c r="A10" s="2" t="s">
        <v>527</v>
      </c>
      <c r="B10" s="4">
        <v>59.02716036850908</v>
      </c>
      <c r="C10" s="4" t="s">
        <v>497</v>
      </c>
      <c r="D10" s="4">
        <v>33.43274116143669</v>
      </c>
      <c r="E10" s="4">
        <v>436.96075878906714</v>
      </c>
      <c r="F10" s="4">
        <v>533.9272804572984</v>
      </c>
      <c r="G10" s="4">
        <v>55.536102513597065</v>
      </c>
      <c r="H10" s="4">
        <v>23.558202997604074</v>
      </c>
      <c r="I10" s="4">
        <v>351.72804185679934</v>
      </c>
      <c r="J10" s="4">
        <v>3.7306945602843697</v>
      </c>
      <c r="K10" s="4">
        <v>104.46394012348281</v>
      </c>
      <c r="L10" s="4">
        <v>26.186286516157914</v>
      </c>
      <c r="M10" s="4">
        <v>151.4657019765884</v>
      </c>
      <c r="N10" s="4"/>
      <c r="O10" s="4"/>
      <c r="P10" s="4">
        <f t="shared" si="0"/>
        <v>1780.016911320825</v>
      </c>
      <c r="Q10" s="4"/>
    </row>
    <row r="11" spans="1:17" ht="12.75">
      <c r="A11" s="2" t="s">
        <v>528</v>
      </c>
      <c r="B11" s="4">
        <v>62.197995009567244</v>
      </c>
      <c r="C11" s="4" t="s">
        <v>497</v>
      </c>
      <c r="D11" s="4">
        <v>35.42072337450548</v>
      </c>
      <c r="E11" s="4">
        <v>460.24204851202234</v>
      </c>
      <c r="F11" s="4">
        <v>549.6720304533861</v>
      </c>
      <c r="G11" s="4">
        <v>59.80106662496605</v>
      </c>
      <c r="H11" s="4">
        <v>25.31523986580988</v>
      </c>
      <c r="I11" s="4">
        <v>376.1523934674235</v>
      </c>
      <c r="J11" s="4">
        <v>4.017198352284429</v>
      </c>
      <c r="K11" s="4">
        <v>108.70201950129923</v>
      </c>
      <c r="L11" s="4">
        <v>28.197299435715433</v>
      </c>
      <c r="M11" s="4">
        <v>163.58293611901004</v>
      </c>
      <c r="N11" s="4"/>
      <c r="O11" s="4"/>
      <c r="P11" s="4">
        <f t="shared" si="0"/>
        <v>1873.3009507159898</v>
      </c>
      <c r="Q11" s="4"/>
    </row>
    <row r="12" spans="1:17" ht="12.75">
      <c r="A12" s="2" t="s">
        <v>529</v>
      </c>
      <c r="B12" s="4">
        <v>64.05903090395788</v>
      </c>
      <c r="C12" s="4" t="s">
        <v>497</v>
      </c>
      <c r="D12" s="4">
        <v>36.0518282170735</v>
      </c>
      <c r="E12" s="4">
        <v>465.8826821352573</v>
      </c>
      <c r="F12" s="4">
        <v>552.3793895093594</v>
      </c>
      <c r="G12" s="4">
        <v>61.48289451414335</v>
      </c>
      <c r="H12" s="4">
        <v>25.67096954350465</v>
      </c>
      <c r="I12" s="4">
        <v>390.1285136891587</v>
      </c>
      <c r="J12" s="4">
        <v>4.130176527812372</v>
      </c>
      <c r="K12" s="4">
        <v>112.65916555994403</v>
      </c>
      <c r="L12" s="4">
        <v>28.990310428573483</v>
      </c>
      <c r="M12" s="4">
        <v>172.0892242997227</v>
      </c>
      <c r="N12" s="4"/>
      <c r="O12" s="4"/>
      <c r="P12" s="4">
        <f t="shared" si="0"/>
        <v>1913.5241853285074</v>
      </c>
      <c r="Q12" s="4"/>
    </row>
    <row r="13" spans="1:17" ht="12.75">
      <c r="A13" s="2" t="s">
        <v>530</v>
      </c>
      <c r="B13" s="4">
        <v>66.13921570463032</v>
      </c>
      <c r="C13" s="4" t="s">
        <v>497</v>
      </c>
      <c r="D13" s="4">
        <v>37.187811056757404</v>
      </c>
      <c r="E13" s="4">
        <v>479.21615091396615</v>
      </c>
      <c r="F13" s="4">
        <v>569.7787835899491</v>
      </c>
      <c r="G13" s="4">
        <v>61.793132401170844</v>
      </c>
      <c r="H13" s="4">
        <v>24.040567188530336</v>
      </c>
      <c r="I13" s="4">
        <v>391.37034521623445</v>
      </c>
      <c r="J13" s="4">
        <v>4.151017141251862</v>
      </c>
      <c r="K13" s="4">
        <v>116.37751758234074</v>
      </c>
      <c r="L13" s="4">
        <v>28.521125312442518</v>
      </c>
      <c r="M13" s="4">
        <v>176.2193906607348</v>
      </c>
      <c r="N13" s="4"/>
      <c r="O13" s="4"/>
      <c r="P13" s="4">
        <f t="shared" si="0"/>
        <v>1954.7950567680086</v>
      </c>
      <c r="Q13" s="4"/>
    </row>
    <row r="14" spans="1:17" ht="12.75">
      <c r="A14" s="2" t="s">
        <v>531</v>
      </c>
      <c r="B14" s="4">
        <v>69.14486574331087</v>
      </c>
      <c r="C14" s="4" t="s">
        <v>497</v>
      </c>
      <c r="D14" s="4">
        <v>37.53097545470449</v>
      </c>
      <c r="E14" s="4">
        <v>502.6176612523389</v>
      </c>
      <c r="F14" s="4">
        <v>592.1656113047385</v>
      </c>
      <c r="G14" s="4">
        <v>64.84000579573997</v>
      </c>
      <c r="H14" s="4">
        <v>24.69430081026568</v>
      </c>
      <c r="I14" s="4">
        <v>411.6802906399953</v>
      </c>
      <c r="J14" s="4">
        <v>4.3556943922969875</v>
      </c>
      <c r="K14" s="4">
        <v>122.6514519600909</v>
      </c>
      <c r="L14" s="4">
        <v>30.25919956070368</v>
      </c>
      <c r="M14" s="4">
        <v>184.50171907395375</v>
      </c>
      <c r="N14" s="4"/>
      <c r="O14" s="4"/>
      <c r="P14" s="4">
        <f t="shared" si="0"/>
        <v>2044.4417759881394</v>
      </c>
      <c r="Q14" s="4"/>
    </row>
    <row r="15" spans="1:17" ht="12.75">
      <c r="A15" s="2" t="s">
        <v>532</v>
      </c>
      <c r="B15" s="4">
        <v>72.947833359193</v>
      </c>
      <c r="C15" s="4" t="s">
        <v>497</v>
      </c>
      <c r="D15" s="4">
        <v>37.269940278356714</v>
      </c>
      <c r="E15" s="4">
        <v>516.3786547557565</v>
      </c>
      <c r="F15" s="4">
        <v>619.0466374264082</v>
      </c>
      <c r="G15" s="4">
        <v>66.41080477056853</v>
      </c>
      <c r="H15" s="4">
        <v>26.340652802453803</v>
      </c>
      <c r="I15" s="4">
        <v>428.42497457000144</v>
      </c>
      <c r="J15" s="4">
        <v>4.461214801124981</v>
      </c>
      <c r="K15" s="4">
        <v>128.24143446108576</v>
      </c>
      <c r="L15" s="4">
        <v>32.16578108970089</v>
      </c>
      <c r="M15" s="4">
        <v>189.11424954187908</v>
      </c>
      <c r="N15" s="4"/>
      <c r="O15" s="4"/>
      <c r="P15" s="4">
        <f t="shared" si="0"/>
        <v>2120.802177856529</v>
      </c>
      <c r="Q15" s="4"/>
    </row>
    <row r="16" spans="1:17" ht="12.75">
      <c r="A16" s="2" t="s">
        <v>533</v>
      </c>
      <c r="B16" s="4">
        <v>71.78067214213924</v>
      </c>
      <c r="C16" s="4" t="s">
        <v>497</v>
      </c>
      <c r="D16" s="4">
        <v>38.03759369371867</v>
      </c>
      <c r="E16" s="4">
        <v>535.4797303438688</v>
      </c>
      <c r="F16" s="4">
        <v>641.8726471929209</v>
      </c>
      <c r="G16" s="4">
        <v>68.06976521389983</v>
      </c>
      <c r="H16" s="4">
        <v>28.687105680685644</v>
      </c>
      <c r="I16" s="4">
        <v>442.9357070666662</v>
      </c>
      <c r="J16" s="4">
        <v>4.592810508879688</v>
      </c>
      <c r="K16" s="4">
        <v>133.75946417223514</v>
      </c>
      <c r="L16" s="4">
        <v>33.10637657329841</v>
      </c>
      <c r="M16" s="4">
        <v>190.6473362969818</v>
      </c>
      <c r="N16" s="4"/>
      <c r="O16" s="4"/>
      <c r="P16" s="4">
        <f t="shared" si="0"/>
        <v>2188.9692088852944</v>
      </c>
      <c r="Q16" s="4"/>
    </row>
    <row r="17" spans="1:17" ht="12.75">
      <c r="A17" s="2" t="s">
        <v>534</v>
      </c>
      <c r="B17" s="4">
        <v>74.9390217163933</v>
      </c>
      <c r="C17" s="4" t="s">
        <v>497</v>
      </c>
      <c r="D17" s="4">
        <v>40.124</v>
      </c>
      <c r="E17" s="4">
        <v>551.674383486613</v>
      </c>
      <c r="F17" s="4">
        <v>663.1224487329985</v>
      </c>
      <c r="G17" s="4">
        <v>71.3321819130323</v>
      </c>
      <c r="H17" s="4">
        <v>30.0680360605652</v>
      </c>
      <c r="I17" s="4">
        <v>475.276838195233</v>
      </c>
      <c r="J17" s="4">
        <v>4.75501881651974</v>
      </c>
      <c r="K17" s="4">
        <v>137.8201782072</v>
      </c>
      <c r="L17" s="4">
        <v>35.661145268628495</v>
      </c>
      <c r="M17" s="4">
        <v>193.928677696247</v>
      </c>
      <c r="N17" s="4"/>
      <c r="O17" s="4"/>
      <c r="P17" s="4">
        <f t="shared" si="0"/>
        <v>2278.7019300934307</v>
      </c>
      <c r="Q17" s="4"/>
    </row>
    <row r="18" spans="1:17" ht="12.75">
      <c r="A18" s="2" t="s">
        <v>535</v>
      </c>
      <c r="B18" s="4">
        <v>76.1380460638556</v>
      </c>
      <c r="C18" s="4">
        <v>90.756</v>
      </c>
      <c r="D18" s="4">
        <v>41.233</v>
      </c>
      <c r="E18" s="4">
        <v>556.436549097427</v>
      </c>
      <c r="F18" s="4">
        <v>671.3648235933467</v>
      </c>
      <c r="G18" s="4">
        <v>71.6566553947195</v>
      </c>
      <c r="H18" s="4">
        <v>30.8856761034705</v>
      </c>
      <c r="I18" s="4">
        <v>464.205648195758</v>
      </c>
      <c r="J18" s="4">
        <v>4.86463375137105</v>
      </c>
      <c r="K18" s="4">
        <v>142.912310633388</v>
      </c>
      <c r="L18" s="4">
        <v>36.267797576526</v>
      </c>
      <c r="M18" s="4">
        <v>198.690188836161</v>
      </c>
      <c r="N18" s="4"/>
      <c r="O18" s="4"/>
      <c r="P18" s="4">
        <f t="shared" si="0"/>
        <v>2385.4113292460233</v>
      </c>
      <c r="Q18" s="4">
        <f aca="true" t="shared" si="1" ref="Q18:Q44">(P18/P17-1)*100</f>
        <v>4.682902916934695</v>
      </c>
    </row>
    <row r="19" spans="1:17" ht="12.75">
      <c r="A19" s="2" t="s">
        <v>536</v>
      </c>
      <c r="B19" s="4">
        <v>76.7802990321685</v>
      </c>
      <c r="C19" s="4">
        <v>91.193</v>
      </c>
      <c r="D19" s="4">
        <v>41.908</v>
      </c>
      <c r="E19" s="4">
        <v>564.024</v>
      </c>
      <c r="F19" s="4">
        <v>667.321887947769</v>
      </c>
      <c r="G19" s="4">
        <v>71.1665984843105</v>
      </c>
      <c r="H19" s="4">
        <v>31.070962103064602</v>
      </c>
      <c r="I19" s="4">
        <v>472.9721</v>
      </c>
      <c r="J19" s="4">
        <v>4.949242466</v>
      </c>
      <c r="K19" s="4">
        <v>137.66648946776</v>
      </c>
      <c r="L19" s="4">
        <v>37.845414108694506</v>
      </c>
      <c r="M19" s="4">
        <v>196.215948530315</v>
      </c>
      <c r="N19" s="4"/>
      <c r="O19" s="4"/>
      <c r="P19" s="4">
        <f t="shared" si="0"/>
        <v>2393.113942140082</v>
      </c>
      <c r="Q19" s="4">
        <f t="shared" si="1"/>
        <v>0.32290501850233966</v>
      </c>
    </row>
    <row r="20" spans="1:17" ht="12.75">
      <c r="A20" s="2" t="s">
        <v>537</v>
      </c>
      <c r="B20" s="4">
        <v>78.741528164629</v>
      </c>
      <c r="C20" s="4">
        <v>93.399</v>
      </c>
      <c r="D20" s="4">
        <v>43.905</v>
      </c>
      <c r="E20" s="4">
        <v>579.533</v>
      </c>
      <c r="F20" s="4">
        <v>659.814763995727</v>
      </c>
      <c r="G20" s="4">
        <v>73.5788320090711</v>
      </c>
      <c r="H20" s="4">
        <v>29.7335805161665</v>
      </c>
      <c r="I20" s="4">
        <v>477.1558</v>
      </c>
      <c r="J20" s="4">
        <v>4.949242466</v>
      </c>
      <c r="K20" s="4">
        <v>136.414805456049</v>
      </c>
      <c r="L20" s="4">
        <v>38.6014492174391</v>
      </c>
      <c r="M20" s="4">
        <v>196.294624959283</v>
      </c>
      <c r="N20" s="4"/>
      <c r="O20" s="4"/>
      <c r="P20" s="4">
        <f t="shared" si="0"/>
        <v>2412.1216267843643</v>
      </c>
      <c r="Q20" s="4">
        <f t="shared" si="1"/>
        <v>0.7942657601703651</v>
      </c>
    </row>
    <row r="21" spans="1:17" ht="12.75">
      <c r="A21" s="2" t="s">
        <v>538</v>
      </c>
      <c r="B21" s="4">
        <v>82.6540719159484</v>
      </c>
      <c r="C21" s="4">
        <v>93.299</v>
      </c>
      <c r="D21" s="4">
        <v>45.354</v>
      </c>
      <c r="E21" s="4">
        <v>583.889</v>
      </c>
      <c r="F21" s="4">
        <v>668.883702916987</v>
      </c>
      <c r="G21" s="4">
        <v>75.1217475211578</v>
      </c>
      <c r="H21" s="4">
        <v>29.202190196892303</v>
      </c>
      <c r="I21" s="4">
        <v>476.6584</v>
      </c>
      <c r="J21" s="4">
        <v>4.949242466</v>
      </c>
      <c r="K21" s="4">
        <v>137.788376300361</v>
      </c>
      <c r="L21" s="4">
        <v>38.4672980387179</v>
      </c>
      <c r="M21" s="4">
        <v>197.060953812865</v>
      </c>
      <c r="N21" s="4"/>
      <c r="O21" s="4"/>
      <c r="P21" s="4">
        <f t="shared" si="0"/>
        <v>2433.32798316893</v>
      </c>
      <c r="Q21" s="4">
        <f t="shared" si="1"/>
        <v>0.8791578396830868</v>
      </c>
    </row>
    <row r="22" spans="1:17" ht="12.75">
      <c r="A22" s="2" t="s">
        <v>539</v>
      </c>
      <c r="B22" s="4">
        <v>81.5662422607695</v>
      </c>
      <c r="C22" s="4">
        <v>93.491</v>
      </c>
      <c r="D22" s="4">
        <v>46.808</v>
      </c>
      <c r="E22" s="4">
        <v>588.071</v>
      </c>
      <c r="F22" s="4">
        <v>682.055009157394</v>
      </c>
      <c r="G22" s="4">
        <v>75.4086786354306</v>
      </c>
      <c r="H22" s="4">
        <v>29.4534286284943</v>
      </c>
      <c r="I22" s="4">
        <v>490.667</v>
      </c>
      <c r="J22" s="4">
        <v>5.064341128</v>
      </c>
      <c r="K22" s="4">
        <v>140.176889423831</v>
      </c>
      <c r="L22" s="4">
        <v>38.4654102637138</v>
      </c>
      <c r="M22" s="4">
        <v>196.667571668026</v>
      </c>
      <c r="N22" s="4"/>
      <c r="O22" s="4"/>
      <c r="P22" s="4">
        <f t="shared" si="0"/>
        <v>2467.8945711656593</v>
      </c>
      <c r="Q22" s="4">
        <f t="shared" si="1"/>
        <v>1.4205478355496126</v>
      </c>
    </row>
    <row r="23" spans="1:17" ht="12.75">
      <c r="A23" s="2" t="s">
        <v>540</v>
      </c>
      <c r="B23" s="4">
        <v>83.1144050881747</v>
      </c>
      <c r="C23" s="4">
        <v>96.133</v>
      </c>
      <c r="D23" s="4">
        <v>48.53</v>
      </c>
      <c r="E23" s="4">
        <v>598.833</v>
      </c>
      <c r="F23" s="4">
        <v>695.236727497596</v>
      </c>
      <c r="G23" s="4">
        <v>75.7939708377957</v>
      </c>
      <c r="H23" s="4">
        <v>30.2590556125701</v>
      </c>
      <c r="I23" s="4">
        <v>504.7978</v>
      </c>
      <c r="J23" s="4">
        <v>5.174490547534</v>
      </c>
      <c r="K23" s="4">
        <v>142.742372852327</v>
      </c>
      <c r="L23" s="4">
        <v>38.9639944593939</v>
      </c>
      <c r="M23" s="4">
        <v>201.156215206411</v>
      </c>
      <c r="N23" s="4"/>
      <c r="O23" s="4"/>
      <c r="P23" s="4">
        <f t="shared" si="0"/>
        <v>2520.7350321018025</v>
      </c>
      <c r="Q23" s="4">
        <f t="shared" si="1"/>
        <v>2.141115003595351</v>
      </c>
    </row>
    <row r="24" spans="1:17" ht="12.75">
      <c r="A24" s="2" t="s">
        <v>541</v>
      </c>
      <c r="B24" s="4">
        <v>84.9234579653536</v>
      </c>
      <c r="C24" s="4">
        <v>98.681</v>
      </c>
      <c r="D24" s="4">
        <v>50.265</v>
      </c>
      <c r="E24" s="4">
        <v>618.061</v>
      </c>
      <c r="F24" s="4">
        <v>722.495604760352</v>
      </c>
      <c r="G24" s="4">
        <v>74.6713566000842</v>
      </c>
      <c r="H24" s="4">
        <v>31.105502232695</v>
      </c>
      <c r="I24" s="4">
        <v>525.3652</v>
      </c>
      <c r="J24" s="4">
        <v>5.343340284688</v>
      </c>
      <c r="K24" s="4">
        <v>146.06027307438</v>
      </c>
      <c r="L24" s="4">
        <v>41.4362348170201</v>
      </c>
      <c r="M24" s="4">
        <v>208.001064526611</v>
      </c>
      <c r="N24" s="4"/>
      <c r="O24" s="4"/>
      <c r="P24" s="4">
        <f t="shared" si="0"/>
        <v>2606.409034261184</v>
      </c>
      <c r="Q24" s="4">
        <f t="shared" si="1"/>
        <v>3.3987706390522954</v>
      </c>
    </row>
    <row r="25" spans="1:17" ht="12.75">
      <c r="A25" s="2" t="s">
        <v>542</v>
      </c>
      <c r="B25" s="4">
        <v>87.3994348098078</v>
      </c>
      <c r="C25" s="4">
        <v>100.36</v>
      </c>
      <c r="D25" s="4">
        <v>52.659</v>
      </c>
      <c r="E25" s="4">
        <v>634.173</v>
      </c>
      <c r="F25" s="4">
        <v>749.108931835831</v>
      </c>
      <c r="G25" s="4">
        <v>76.6613456913536</v>
      </c>
      <c r="H25" s="4">
        <v>31.747464528132603</v>
      </c>
      <c r="I25" s="4">
        <v>544.5847</v>
      </c>
      <c r="J25" s="4">
        <v>5.588270237424</v>
      </c>
      <c r="K25" s="4">
        <v>146.06027307438</v>
      </c>
      <c r="L25" s="4">
        <v>44.8488132192515</v>
      </c>
      <c r="M25" s="4">
        <v>220.382895256896</v>
      </c>
      <c r="N25" s="4"/>
      <c r="O25" s="4"/>
      <c r="P25" s="4">
        <f t="shared" si="0"/>
        <v>2693.574128653076</v>
      </c>
      <c r="Q25" s="4">
        <f t="shared" si="1"/>
        <v>3.3442599855245003</v>
      </c>
    </row>
    <row r="26" spans="1:17" ht="12.75">
      <c r="A26" s="2" t="s">
        <v>543</v>
      </c>
      <c r="B26" s="4">
        <v>88.9531</v>
      </c>
      <c r="C26" s="4">
        <v>103.569</v>
      </c>
      <c r="D26" s="4">
        <v>55.746</v>
      </c>
      <c r="E26" s="4">
        <v>651.605</v>
      </c>
      <c r="F26" s="4">
        <v>768.756564148596</v>
      </c>
      <c r="G26" s="4">
        <v>81.3042564464027</v>
      </c>
      <c r="H26" s="4">
        <v>32.8893801499019</v>
      </c>
      <c r="I26" s="4">
        <v>566.9295</v>
      </c>
      <c r="J26" s="4">
        <v>5.922056357224</v>
      </c>
      <c r="K26" s="4">
        <v>147.179196697203</v>
      </c>
      <c r="L26" s="4">
        <v>48.7540158197587</v>
      </c>
      <c r="M26" s="4">
        <v>231.161566025487</v>
      </c>
      <c r="N26" s="4"/>
      <c r="O26" s="4"/>
      <c r="P26" s="4">
        <f t="shared" si="0"/>
        <v>2782.769635644573</v>
      </c>
      <c r="Q26" s="4">
        <f t="shared" si="1"/>
        <v>3.3114183137814557</v>
      </c>
    </row>
    <row r="27" spans="1:17" ht="12.75">
      <c r="A27" s="2" t="s">
        <v>544</v>
      </c>
      <c r="B27" s="4">
        <v>92.4511</v>
      </c>
      <c r="C27" s="4">
        <v>107.014</v>
      </c>
      <c r="D27" s="4">
        <v>58.756</v>
      </c>
      <c r="E27" s="4">
        <v>671.986</v>
      </c>
      <c r="F27" s="4">
        <v>792.995932470863</v>
      </c>
      <c r="G27" s="4">
        <v>86.4144986528819</v>
      </c>
      <c r="H27" s="4">
        <v>33.990897122352294</v>
      </c>
      <c r="I27" s="4">
        <v>589.5281</v>
      </c>
      <c r="J27" s="4">
        <v>6.208306729618</v>
      </c>
      <c r="K27" s="4">
        <v>151.658334030411</v>
      </c>
      <c r="L27" s="4">
        <v>50.871569491971805</v>
      </c>
      <c r="M27" s="4">
        <v>243.705858472731</v>
      </c>
      <c r="N27" s="4"/>
      <c r="O27" s="4"/>
      <c r="P27" s="4">
        <f t="shared" si="0"/>
        <v>2885.5805969708294</v>
      </c>
      <c r="Q27" s="4">
        <f t="shared" si="1"/>
        <v>3.69455523767932</v>
      </c>
    </row>
    <row r="28" spans="1:17" ht="12.75">
      <c r="A28" s="2" t="s">
        <v>545</v>
      </c>
      <c r="B28" s="4">
        <v>96.7204</v>
      </c>
      <c r="C28" s="4">
        <v>110.385</v>
      </c>
      <c r="D28" s="4">
        <v>58.107</v>
      </c>
      <c r="E28" s="4">
        <v>688.992</v>
      </c>
      <c r="F28" s="4">
        <v>825.721162125882</v>
      </c>
      <c r="G28" s="4">
        <v>88.6777191069665</v>
      </c>
      <c r="H28" s="4">
        <v>35.0873131274321</v>
      </c>
      <c r="I28" s="4">
        <v>601.6831</v>
      </c>
      <c r="J28" s="4">
        <v>6.442877802774</v>
      </c>
      <c r="K28" s="4">
        <v>157.394108663096</v>
      </c>
      <c r="L28" s="4">
        <v>54.8568901834741</v>
      </c>
      <c r="M28" s="4">
        <v>252.261153794128</v>
      </c>
      <c r="N28" s="4"/>
      <c r="O28" s="4"/>
      <c r="P28" s="4">
        <f t="shared" si="0"/>
        <v>2976.328724803753</v>
      </c>
      <c r="Q28" s="4">
        <f t="shared" si="1"/>
        <v>3.144882798567039</v>
      </c>
    </row>
    <row r="29" spans="1:17" ht="12.75">
      <c r="A29" s="2" t="s">
        <v>546</v>
      </c>
      <c r="B29" s="4">
        <v>100.2214</v>
      </c>
      <c r="C29" s="4">
        <v>113.7</v>
      </c>
      <c r="D29" s="4">
        <v>55.936</v>
      </c>
      <c r="E29" s="4">
        <v>693.951</v>
      </c>
      <c r="F29" s="4">
        <v>1024.022544</v>
      </c>
      <c r="G29" s="4">
        <v>91.2402975618471</v>
      </c>
      <c r="H29" s="4">
        <v>35.463075770450295</v>
      </c>
      <c r="I29" s="4">
        <v>618.1353</v>
      </c>
      <c r="J29" s="4">
        <v>6.895445741758</v>
      </c>
      <c r="K29" s="4">
        <v>161.604704326826</v>
      </c>
      <c r="L29" s="4">
        <v>59.429233955750895</v>
      </c>
      <c r="M29" s="4">
        <v>259.541277903162</v>
      </c>
      <c r="N29" s="4"/>
      <c r="O29" s="4"/>
      <c r="P29" s="4">
        <f t="shared" si="0"/>
        <v>3220.140279259794</v>
      </c>
      <c r="Q29" s="4">
        <f t="shared" si="1"/>
        <v>8.191687713262152</v>
      </c>
    </row>
    <row r="30" spans="1:17" ht="12.75">
      <c r="A30" s="2" t="s">
        <v>547</v>
      </c>
      <c r="B30" s="3">
        <v>103.811</v>
      </c>
      <c r="C30" s="3">
        <v>115.689</v>
      </c>
      <c r="D30" s="3">
        <v>53.775</v>
      </c>
      <c r="E30" s="3">
        <v>699.372</v>
      </c>
      <c r="F30" s="3">
        <v>1057.867254</v>
      </c>
      <c r="G30" s="3">
        <v>93.3140084197395</v>
      </c>
      <c r="H30" s="3">
        <v>36.4848065188441</v>
      </c>
      <c r="I30" s="3">
        <v>628.3859</v>
      </c>
      <c r="J30" s="3">
        <v>6.734768009606</v>
      </c>
      <c r="K30" s="3">
        <v>162.40573887937</v>
      </c>
      <c r="L30" s="3">
        <v>61.594659628575606</v>
      </c>
      <c r="M30" s="3">
        <v>265.186567124554</v>
      </c>
      <c r="N30" s="3"/>
      <c r="O30" s="3"/>
      <c r="P30" s="4">
        <f t="shared" si="0"/>
        <v>3284.6207025806893</v>
      </c>
      <c r="Q30" s="4">
        <f t="shared" si="1"/>
        <v>2.0024103836779883</v>
      </c>
    </row>
    <row r="31" spans="1:17" ht="12.75">
      <c r="A31" s="2" t="s">
        <v>548</v>
      </c>
      <c r="B31" s="3">
        <v>103.4598</v>
      </c>
      <c r="C31" s="3">
        <v>115.306</v>
      </c>
      <c r="D31" s="3">
        <v>51.828</v>
      </c>
      <c r="E31" s="3">
        <v>696.688</v>
      </c>
      <c r="F31" s="3">
        <v>1066.427082</v>
      </c>
      <c r="G31" s="3">
        <v>92.600084670792</v>
      </c>
      <c r="H31" s="3">
        <v>37.449071555396394</v>
      </c>
      <c r="I31" s="3">
        <v>609.015</v>
      </c>
      <c r="J31" s="3">
        <v>6.873231699992</v>
      </c>
      <c r="K31" s="3">
        <v>162.942822218325</v>
      </c>
      <c r="L31" s="3">
        <v>61.976110535459796</v>
      </c>
      <c r="M31" s="3">
        <v>260.142079724371</v>
      </c>
      <c r="N31" s="3"/>
      <c r="O31" s="3"/>
      <c r="P31" s="4">
        <f t="shared" si="0"/>
        <v>3264.707282404336</v>
      </c>
      <c r="Q31" s="4">
        <f t="shared" si="1"/>
        <v>-0.6062623961636593</v>
      </c>
    </row>
    <row r="32" spans="1:17" ht="12.75">
      <c r="A32" s="2" t="s">
        <v>549</v>
      </c>
      <c r="B32" s="3">
        <v>106.8396</v>
      </c>
      <c r="C32" s="3">
        <v>118.064</v>
      </c>
      <c r="D32" s="3">
        <v>53.049</v>
      </c>
      <c r="E32" s="3">
        <v>703.009</v>
      </c>
      <c r="F32" s="3">
        <v>1087.492758</v>
      </c>
      <c r="G32" s="3">
        <v>94.4010746933257</v>
      </c>
      <c r="H32" s="3">
        <v>39.0279657867421</v>
      </c>
      <c r="I32" s="3">
        <v>618.4206</v>
      </c>
      <c r="J32" s="3">
        <v>7.150964771398</v>
      </c>
      <c r="K32" s="3">
        <v>165.273626195712</v>
      </c>
      <c r="L32" s="3">
        <v>62.495622009264906</v>
      </c>
      <c r="M32" s="3">
        <v>262.958082818336</v>
      </c>
      <c r="N32" s="3"/>
      <c r="O32" s="3"/>
      <c r="P32" s="4">
        <f t="shared" si="0"/>
        <v>3318.182294274779</v>
      </c>
      <c r="Q32" s="4">
        <f t="shared" si="1"/>
        <v>1.637972634136453</v>
      </c>
    </row>
    <row r="33" spans="1:17" ht="12.75">
      <c r="A33" s="2" t="s">
        <v>550</v>
      </c>
      <c r="B33" s="3">
        <v>107.3049</v>
      </c>
      <c r="C33" s="3">
        <v>130.311</v>
      </c>
      <c r="D33" s="3">
        <v>55.317</v>
      </c>
      <c r="E33" s="3">
        <v>714.141</v>
      </c>
      <c r="F33" s="3">
        <v>1111.168878</v>
      </c>
      <c r="G33" s="3">
        <v>96.7829676001866</v>
      </c>
      <c r="H33" s="3">
        <v>40.7139366215067</v>
      </c>
      <c r="I33" s="3">
        <v>627.614</v>
      </c>
      <c r="J33" s="3">
        <v>7.2854</v>
      </c>
      <c r="K33" s="3">
        <v>170.12</v>
      </c>
      <c r="L33" s="3">
        <v>63.5311</v>
      </c>
      <c r="M33" s="3">
        <v>268.4</v>
      </c>
      <c r="N33" s="3"/>
      <c r="O33" s="3"/>
      <c r="P33" s="4">
        <f t="shared" si="0"/>
        <v>3392.6901822216932</v>
      </c>
      <c r="Q33" s="4">
        <f t="shared" si="1"/>
        <v>2.2454428762238576</v>
      </c>
    </row>
    <row r="34" spans="1:17" ht="12.75">
      <c r="A34" s="2" t="s">
        <v>551</v>
      </c>
      <c r="B34" s="3">
        <v>110.9862</v>
      </c>
      <c r="C34" s="3">
        <v>131.982</v>
      </c>
      <c r="D34" s="3">
        <v>57.484</v>
      </c>
      <c r="E34" s="3">
        <v>724.405</v>
      </c>
      <c r="F34" s="3">
        <v>1125.82986</v>
      </c>
      <c r="G34" s="3">
        <v>99.0946231057471</v>
      </c>
      <c r="H34" s="3">
        <v>43.3770848175763</v>
      </c>
      <c r="I34" s="3">
        <v>633.5105</v>
      </c>
      <c r="J34" s="3">
        <v>7.503</v>
      </c>
      <c r="K34" s="3">
        <v>177.435</v>
      </c>
      <c r="L34" s="3">
        <v>65.6647</v>
      </c>
      <c r="M34" s="3">
        <v>274.208907982359</v>
      </c>
      <c r="N34" s="3"/>
      <c r="O34" s="3"/>
      <c r="P34" s="4">
        <f t="shared" si="0"/>
        <v>3451.4808759056823</v>
      </c>
      <c r="Q34" s="4">
        <f t="shared" si="1"/>
        <v>1.7328636134257946</v>
      </c>
    </row>
    <row r="35" spans="1:17" ht="12.75">
      <c r="A35" s="2" t="s">
        <v>552</v>
      </c>
      <c r="B35" s="3">
        <v>111.0314</v>
      </c>
      <c r="C35" s="3">
        <v>134.432</v>
      </c>
      <c r="D35" s="3">
        <v>59.449</v>
      </c>
      <c r="E35" s="3">
        <v>726.004</v>
      </c>
      <c r="F35" s="3">
        <v>1135.178892</v>
      </c>
      <c r="G35" s="3">
        <v>101.757583964124</v>
      </c>
      <c r="H35" s="3">
        <v>46.6083588671203</v>
      </c>
      <c r="I35" s="3">
        <v>653.6346</v>
      </c>
      <c r="J35" s="3">
        <v>7.7914</v>
      </c>
      <c r="K35" s="3">
        <v>183.648</v>
      </c>
      <c r="L35" s="3">
        <v>68.0117</v>
      </c>
      <c r="M35" s="3">
        <v>280.671030546859</v>
      </c>
      <c r="N35" s="3"/>
      <c r="O35" s="3"/>
      <c r="P35" s="4">
        <f t="shared" si="0"/>
        <v>3508.2179653781036</v>
      </c>
      <c r="Q35" s="4">
        <f t="shared" si="1"/>
        <v>1.6438477138464025</v>
      </c>
    </row>
    <row r="36" spans="1:17" ht="12.75">
      <c r="A36" s="2" t="s">
        <v>553</v>
      </c>
      <c r="B36" s="3">
        <v>112.8251</v>
      </c>
      <c r="C36" s="3">
        <v>138.067</v>
      </c>
      <c r="D36" s="3">
        <v>62.031</v>
      </c>
      <c r="E36" s="3">
        <v>751.967</v>
      </c>
      <c r="F36" s="3">
        <v>1151.812884</v>
      </c>
      <c r="G36" s="3">
        <v>105.323664715354</v>
      </c>
      <c r="H36" s="3">
        <v>49.904160472244</v>
      </c>
      <c r="I36" s="3">
        <v>676.2442</v>
      </c>
      <c r="J36" s="3">
        <v>8.2384</v>
      </c>
      <c r="K36" s="3">
        <v>193.084</v>
      </c>
      <c r="L36" s="3">
        <v>71.5871</v>
      </c>
      <c r="M36" s="3">
        <v>293.969956238587</v>
      </c>
      <c r="N36" s="3"/>
      <c r="O36" s="3"/>
      <c r="P36" s="4">
        <f t="shared" si="0"/>
        <v>3615.054465426185</v>
      </c>
      <c r="Q36" s="4">
        <f t="shared" si="1"/>
        <v>3.0453210462527913</v>
      </c>
    </row>
    <row r="37" spans="1:17" ht="12.75">
      <c r="A37" s="2" t="s">
        <v>554</v>
      </c>
      <c r="B37" s="3">
        <v>115.0418</v>
      </c>
      <c r="C37" s="3">
        <v>141.136</v>
      </c>
      <c r="D37" s="3">
        <v>63.903</v>
      </c>
      <c r="E37" s="3">
        <v>776.747</v>
      </c>
      <c r="F37" s="3">
        <v>1185.991488</v>
      </c>
      <c r="G37" s="3">
        <v>107.912056041294</v>
      </c>
      <c r="H37" s="3">
        <v>54.0299554719719</v>
      </c>
      <c r="I37" s="3">
        <v>693.4468</v>
      </c>
      <c r="J37" s="3">
        <v>8.5345</v>
      </c>
      <c r="K37" s="3">
        <v>203.245</v>
      </c>
      <c r="L37" s="3">
        <v>75.3085</v>
      </c>
      <c r="M37" s="3">
        <v>309.52580446191</v>
      </c>
      <c r="N37" s="3"/>
      <c r="O37" s="3"/>
      <c r="P37" s="4">
        <f t="shared" si="0"/>
        <v>3734.8219039751757</v>
      </c>
      <c r="Q37" s="4">
        <f t="shared" si="1"/>
        <v>3.313018923903588</v>
      </c>
    </row>
    <row r="38" spans="1:17" ht="12.75">
      <c r="A38" s="2" t="s">
        <v>555</v>
      </c>
      <c r="B38" s="3">
        <v>119.5048</v>
      </c>
      <c r="C38" s="3">
        <v>146.743</v>
      </c>
      <c r="D38" s="3">
        <v>65.376</v>
      </c>
      <c r="E38" s="3">
        <v>804.084</v>
      </c>
      <c r="F38" s="3">
        <v>1214.16</v>
      </c>
      <c r="G38" s="3">
        <v>110.116</v>
      </c>
      <c r="H38" s="3">
        <v>58.6690000000142</v>
      </c>
      <c r="I38" s="3">
        <v>709.8301</v>
      </c>
      <c r="J38" s="3">
        <v>8.9617</v>
      </c>
      <c r="K38" s="3">
        <v>210.823</v>
      </c>
      <c r="L38" s="3">
        <v>78.1002</v>
      </c>
      <c r="M38" s="3">
        <v>325.387762594452</v>
      </c>
      <c r="N38" s="3"/>
      <c r="O38" s="3"/>
      <c r="P38" s="4">
        <f t="shared" si="0"/>
        <v>3851.755562594466</v>
      </c>
      <c r="Q38" s="4">
        <f t="shared" si="1"/>
        <v>3.1309032030371053</v>
      </c>
    </row>
    <row r="39" spans="1:17" ht="12.75">
      <c r="A39" s="2" t="s">
        <v>556</v>
      </c>
      <c r="B39" s="3">
        <v>120.6901</v>
      </c>
      <c r="C39" s="3">
        <v>147.9</v>
      </c>
      <c r="D39" s="3">
        <v>67.229</v>
      </c>
      <c r="E39" s="3">
        <v>824.117</v>
      </c>
      <c r="F39" s="3">
        <v>1236.895146</v>
      </c>
      <c r="G39" s="3">
        <v>115.447</v>
      </c>
      <c r="H39" s="3">
        <v>61.8330000000156</v>
      </c>
      <c r="I39" s="3">
        <v>714.7013</v>
      </c>
      <c r="J39" s="3">
        <v>9.2661</v>
      </c>
      <c r="K39" s="3">
        <v>214.674</v>
      </c>
      <c r="L39" s="3">
        <v>79.1365</v>
      </c>
      <c r="M39" s="3">
        <v>336.814109507698</v>
      </c>
      <c r="N39" s="3"/>
      <c r="O39" s="3"/>
      <c r="P39" s="4">
        <f t="shared" si="0"/>
        <v>3928.7032555077135</v>
      </c>
      <c r="Q39" s="4">
        <f t="shared" si="1"/>
        <v>1.9977304287039699</v>
      </c>
    </row>
    <row r="40" spans="1:17" ht="12.75">
      <c r="A40" s="2" t="s">
        <v>557</v>
      </c>
      <c r="B40" s="3">
        <v>120.7559</v>
      </c>
      <c r="C40" s="3">
        <v>148.988</v>
      </c>
      <c r="D40" s="3">
        <v>68.697</v>
      </c>
      <c r="E40" s="3">
        <v>844.059</v>
      </c>
      <c r="F40" s="3">
        <v>1227.181866</v>
      </c>
      <c r="G40" s="3">
        <v>119.790242372167</v>
      </c>
      <c r="H40" s="3">
        <v>64.1760000000123</v>
      </c>
      <c r="I40" s="3">
        <v>715.8711</v>
      </c>
      <c r="J40" s="3">
        <v>9.8342</v>
      </c>
      <c r="K40" s="3">
        <v>216.664</v>
      </c>
      <c r="L40" s="3">
        <v>80.18260000000001</v>
      </c>
      <c r="M40" s="3">
        <v>346.173460503753</v>
      </c>
      <c r="N40" s="3"/>
      <c r="O40" s="3"/>
      <c r="P40" s="4">
        <f t="shared" si="0"/>
        <v>3962.3733688759316</v>
      </c>
      <c r="Q40" s="4">
        <f t="shared" si="1"/>
        <v>0.8570286727819232</v>
      </c>
    </row>
    <row r="41" spans="1:17" ht="12.75">
      <c r="A41" s="2" t="s">
        <v>558</v>
      </c>
      <c r="B41" s="3">
        <v>122.3398</v>
      </c>
      <c r="C41" s="3">
        <v>150.485</v>
      </c>
      <c r="D41" s="3">
        <v>71.968</v>
      </c>
      <c r="E41" s="3">
        <v>862.475</v>
      </c>
      <c r="F41" s="3">
        <v>1225.967706</v>
      </c>
      <c r="G41" s="3">
        <v>124.814770434854</v>
      </c>
      <c r="H41" s="3">
        <v>66.2310000000095</v>
      </c>
      <c r="I41" s="3">
        <v>722.8648</v>
      </c>
      <c r="J41" s="3">
        <v>10.0412</v>
      </c>
      <c r="K41" s="3">
        <v>216.269</v>
      </c>
      <c r="L41" s="3">
        <v>80.1159</v>
      </c>
      <c r="M41" s="3">
        <v>355.933258849632</v>
      </c>
      <c r="N41" s="3"/>
      <c r="O41" s="3"/>
      <c r="P41" s="4">
        <f t="shared" si="0"/>
        <v>4009.5054352844945</v>
      </c>
      <c r="Q41" s="4">
        <f t="shared" si="1"/>
        <v>1.1894907930378507</v>
      </c>
    </row>
    <row r="42" spans="1:17" ht="12.75">
      <c r="A42" s="2" t="s">
        <v>559</v>
      </c>
      <c r="B42" s="3">
        <v>124.6383</v>
      </c>
      <c r="C42" s="3">
        <v>152.964</v>
      </c>
      <c r="D42" s="3">
        <v>74.095</v>
      </c>
      <c r="E42" s="3">
        <v>883.821</v>
      </c>
      <c r="F42" s="3">
        <v>1226.878326</v>
      </c>
      <c r="G42" s="3">
        <v>130.593385242943</v>
      </c>
      <c r="H42" s="3">
        <v>68.7194701233999</v>
      </c>
      <c r="I42" s="3">
        <v>727.751</v>
      </c>
      <c r="J42" s="3">
        <v>10.3245</v>
      </c>
      <c r="K42" s="3">
        <v>217.641</v>
      </c>
      <c r="L42" s="3">
        <v>82.1194</v>
      </c>
      <c r="M42" s="3">
        <v>370.969753845993</v>
      </c>
      <c r="N42" s="3"/>
      <c r="O42" s="3"/>
      <c r="P42" s="4">
        <f t="shared" si="0"/>
        <v>4070.515135212336</v>
      </c>
      <c r="Q42" s="4">
        <f t="shared" si="1"/>
        <v>1.5216265674799612</v>
      </c>
    </row>
    <row r="43" spans="1:17" ht="12.75">
      <c r="A43" s="2" t="s">
        <v>560</v>
      </c>
      <c r="B43" s="3">
        <v>126.7551</v>
      </c>
      <c r="C43" s="3">
        <v>154.263</v>
      </c>
      <c r="D43" s="3">
        <v>76.915</v>
      </c>
      <c r="E43" s="3">
        <v>902.294</v>
      </c>
      <c r="F43" s="3">
        <v>1227.910362</v>
      </c>
      <c r="G43" s="3">
        <v>135.466172483394</v>
      </c>
      <c r="H43" s="3">
        <v>73.282</v>
      </c>
      <c r="I43" s="3">
        <v>732.0642</v>
      </c>
      <c r="J43" s="3">
        <v>10.6756</v>
      </c>
      <c r="K43" s="3">
        <v>219.137</v>
      </c>
      <c r="L43" s="3">
        <v>83.8904</v>
      </c>
      <c r="M43" s="3">
        <v>386.560522678485</v>
      </c>
      <c r="N43" s="3"/>
      <c r="O43" s="3"/>
      <c r="P43" s="4">
        <f t="shared" si="0"/>
        <v>4129.21335716188</v>
      </c>
      <c r="Q43" s="4">
        <f t="shared" si="1"/>
        <v>1.4420342389042995</v>
      </c>
    </row>
    <row r="44" spans="1:17" ht="12.75">
      <c r="A44" s="2" t="s">
        <v>561</v>
      </c>
      <c r="B44" s="4">
        <v>129.0621</v>
      </c>
      <c r="C44" s="4">
        <v>157.967528</v>
      </c>
      <c r="D44" s="4">
        <v>79.184</v>
      </c>
      <c r="E44" s="4">
        <v>926.031</v>
      </c>
      <c r="F44" s="4">
        <v>1237.198686</v>
      </c>
      <c r="G44" s="4">
        <v>140.215616490662</v>
      </c>
      <c r="H44" s="4">
        <v>77.67057000000001</v>
      </c>
      <c r="I44" s="4">
        <v>742.7431</v>
      </c>
      <c r="J44" s="4">
        <v>11.0783526539832</v>
      </c>
      <c r="K44" s="4">
        <v>216.485</v>
      </c>
      <c r="L44" s="4">
        <v>84.7927</v>
      </c>
      <c r="M44" s="4">
        <v>400.781268973186</v>
      </c>
      <c r="N44" s="4"/>
      <c r="O44" s="4"/>
      <c r="P44" s="4">
        <f t="shared" si="0"/>
        <v>4203.209922117831</v>
      </c>
      <c r="Q44" s="4">
        <f t="shared" si="1"/>
        <v>1.7920257093910985</v>
      </c>
    </row>
    <row r="46" spans="1:14" ht="12.75">
      <c r="A46" s="2" t="s">
        <v>278</v>
      </c>
      <c r="B46" s="3">
        <f aca="true" t="shared" si="2" ref="B46:M46">(B44/B36-1)*100</f>
        <v>14.391301226411478</v>
      </c>
      <c r="C46" s="3">
        <f t="shared" si="2"/>
        <v>14.41367452034157</v>
      </c>
      <c r="D46" s="3">
        <f t="shared" si="2"/>
        <v>27.652302880817658</v>
      </c>
      <c r="E46" s="3">
        <f t="shared" si="2"/>
        <v>23.147824306119812</v>
      </c>
      <c r="F46" s="3">
        <f t="shared" si="2"/>
        <v>7.413166078111</v>
      </c>
      <c r="G46" s="3">
        <f t="shared" si="2"/>
        <v>33.128311542905784</v>
      </c>
      <c r="H46" s="3">
        <f t="shared" si="2"/>
        <v>55.639468262769995</v>
      </c>
      <c r="I46" s="3">
        <f t="shared" si="2"/>
        <v>9.833563082685238</v>
      </c>
      <c r="J46" s="3">
        <f t="shared" si="2"/>
        <v>34.47213844900951</v>
      </c>
      <c r="K46" s="3">
        <f t="shared" si="2"/>
        <v>12.119595616415669</v>
      </c>
      <c r="L46" s="3">
        <f t="shared" si="2"/>
        <v>18.446898952464874</v>
      </c>
      <c r="M46" s="3">
        <f t="shared" si="2"/>
        <v>36.33409144977748</v>
      </c>
      <c r="N46" s="3"/>
    </row>
    <row r="47" spans="1:14" ht="12.75">
      <c r="A47" s="2" t="s">
        <v>279</v>
      </c>
      <c r="B47" s="3">
        <f aca="true" t="shared" si="3" ref="B47:M47">(B44/B34-1)*100</f>
        <v>16.286619417549208</v>
      </c>
      <c r="C47" s="3">
        <f t="shared" si="3"/>
        <v>19.688690882089976</v>
      </c>
      <c r="D47" s="3">
        <f t="shared" si="3"/>
        <v>37.74963468095469</v>
      </c>
      <c r="E47" s="3">
        <f t="shared" si="3"/>
        <v>27.833325280747644</v>
      </c>
      <c r="F47" s="3">
        <f t="shared" si="3"/>
        <v>9.892154219466164</v>
      </c>
      <c r="G47" s="3">
        <f t="shared" si="3"/>
        <v>41.49669487216612</v>
      </c>
      <c r="H47" s="3">
        <f t="shared" si="3"/>
        <v>79.05899007885392</v>
      </c>
      <c r="I47" s="3">
        <f t="shared" si="3"/>
        <v>17.242429288859462</v>
      </c>
      <c r="J47" s="3">
        <f t="shared" si="3"/>
        <v>47.65230779665735</v>
      </c>
      <c r="K47" s="3">
        <f t="shared" si="3"/>
        <v>22.008059289317217</v>
      </c>
      <c r="L47" s="3">
        <f t="shared" si="3"/>
        <v>29.129806425674687</v>
      </c>
      <c r="M47" s="3">
        <f t="shared" si="3"/>
        <v>46.159098886375325</v>
      </c>
      <c r="N47" s="3"/>
    </row>
    <row r="48" spans="1:14" ht="12.75">
      <c r="A48" s="2" t="s">
        <v>345</v>
      </c>
      <c r="B48" s="3">
        <f aca="true" t="shared" si="4" ref="B48:M48">(B44/B37-1)*100</f>
        <v>12.187135458589825</v>
      </c>
      <c r="C48" s="3">
        <f t="shared" si="4"/>
        <v>11.925751048633938</v>
      </c>
      <c r="D48" s="3">
        <f t="shared" si="4"/>
        <v>23.912805345601917</v>
      </c>
      <c r="E48" s="3">
        <f t="shared" si="4"/>
        <v>19.21912797860823</v>
      </c>
      <c r="F48" s="3">
        <f t="shared" si="4"/>
        <v>4.317669942669955</v>
      </c>
      <c r="G48" s="3">
        <f t="shared" si="4"/>
        <v>29.93508013322128</v>
      </c>
      <c r="H48" s="3">
        <f t="shared" si="4"/>
        <v>43.754643737013076</v>
      </c>
      <c r="I48" s="3">
        <f t="shared" si="4"/>
        <v>7.108879873697593</v>
      </c>
      <c r="J48" s="3">
        <f t="shared" si="4"/>
        <v>29.80669815435235</v>
      </c>
      <c r="K48" s="3">
        <f t="shared" si="4"/>
        <v>6.5143053949666685</v>
      </c>
      <c r="L48" s="3">
        <f t="shared" si="4"/>
        <v>12.593797512896954</v>
      </c>
      <c r="M48" s="3">
        <f t="shared" si="4"/>
        <v>29.4823446691036</v>
      </c>
      <c r="N48" s="3"/>
    </row>
    <row r="49" spans="2:13" ht="12.75">
      <c r="B49" s="2" t="s">
        <v>63</v>
      </c>
      <c r="C49" s="2" t="s">
        <v>64</v>
      </c>
      <c r="D49" s="2" t="s">
        <v>65</v>
      </c>
      <c r="E49" s="2" t="s">
        <v>66</v>
      </c>
      <c r="F49" s="2" t="s">
        <v>67</v>
      </c>
      <c r="G49" s="2" t="s">
        <v>68</v>
      </c>
      <c r="H49" s="2" t="s">
        <v>69</v>
      </c>
      <c r="I49" s="2" t="s">
        <v>70</v>
      </c>
      <c r="J49" s="2" t="s">
        <v>71</v>
      </c>
      <c r="K49" s="2" t="s">
        <v>72</v>
      </c>
      <c r="L49" s="2" t="s">
        <v>73</v>
      </c>
      <c r="M49" s="2" t="s">
        <v>74</v>
      </c>
    </row>
    <row r="50" spans="1:16" ht="12.75">
      <c r="A50" s="2">
        <v>1971</v>
      </c>
      <c r="B50" s="3">
        <f>(B9/B8-1)*100</f>
        <v>6.718174316200676</v>
      </c>
      <c r="C50" s="3" t="e">
        <f aca="true" t="shared" si="5" ref="C50:M50">(C9/C8-1)*100</f>
        <v>#VALUE!</v>
      </c>
      <c r="D50" s="3">
        <f t="shared" si="5"/>
        <v>1.6772991615441102</v>
      </c>
      <c r="E50" s="3">
        <f t="shared" si="5"/>
        <v>4.926880875247863</v>
      </c>
      <c r="F50" s="3">
        <f t="shared" si="5"/>
        <v>5.495137993509247</v>
      </c>
      <c r="G50" s="3">
        <f t="shared" si="5"/>
        <v>4.733883837403252</v>
      </c>
      <c r="H50" s="3">
        <f t="shared" si="5"/>
        <v>3.7176209484818035</v>
      </c>
      <c r="I50" s="3">
        <f t="shared" si="5"/>
        <v>3.0291392690855456</v>
      </c>
      <c r="J50" s="3">
        <f t="shared" si="5"/>
        <v>4.733889113252188</v>
      </c>
      <c r="K50" s="3">
        <f t="shared" si="5"/>
        <v>3.366843029254274</v>
      </c>
      <c r="L50" s="3">
        <f t="shared" si="5"/>
        <v>4.733879986067424</v>
      </c>
      <c r="M50" s="3">
        <f t="shared" si="5"/>
        <v>5.126494431949458</v>
      </c>
      <c r="N50" s="3"/>
      <c r="P50" s="3">
        <f aca="true" t="shared" si="6" ref="P50:P85">(P9/P8-1)*100</f>
        <v>4.604863609221921</v>
      </c>
    </row>
    <row r="51" spans="1:16" ht="12.75">
      <c r="A51" s="2">
        <v>1972</v>
      </c>
      <c r="B51" s="3">
        <f aca="true" t="shared" si="7" ref="B51:M51">(B10/B9-1)*100</f>
        <v>6.08016730796721</v>
      </c>
      <c r="C51" s="3" t="e">
        <f t="shared" si="7"/>
        <v>#VALUE!</v>
      </c>
      <c r="D51" s="3">
        <f t="shared" si="7"/>
        <v>8.388750219506424</v>
      </c>
      <c r="E51" s="3">
        <f t="shared" si="7"/>
        <v>4.933094280825934</v>
      </c>
      <c r="F51" s="3">
        <f t="shared" si="7"/>
        <v>4.6570033844041125</v>
      </c>
      <c r="G51" s="3">
        <f t="shared" si="7"/>
        <v>6.168064881790913</v>
      </c>
      <c r="H51" s="3">
        <f t="shared" si="7"/>
        <v>5.335254955495472</v>
      </c>
      <c r="I51" s="3">
        <f t="shared" si="7"/>
        <v>3.662352781655831</v>
      </c>
      <c r="J51" s="3">
        <f t="shared" si="7"/>
        <v>6.168062860151591</v>
      </c>
      <c r="K51" s="3">
        <f t="shared" si="7"/>
        <v>3.3520972500070245</v>
      </c>
      <c r="L51" s="3">
        <f t="shared" si="7"/>
        <v>6.168063797588896</v>
      </c>
      <c r="M51" s="3">
        <f t="shared" si="7"/>
        <v>8.148110622601523</v>
      </c>
      <c r="N51" s="3"/>
      <c r="P51" s="3">
        <f t="shared" si="6"/>
        <v>4.931485507422728</v>
      </c>
    </row>
    <row r="52" spans="1:16" ht="12.75">
      <c r="A52" s="2">
        <v>1973</v>
      </c>
      <c r="B52" s="3">
        <f aca="true" t="shared" si="8" ref="B52:M52">(B11/B10-1)*100</f>
        <v>5.371823108654583</v>
      </c>
      <c r="C52" s="3" t="e">
        <f t="shared" si="8"/>
        <v>#VALUE!</v>
      </c>
      <c r="D52" s="3">
        <f t="shared" si="8"/>
        <v>5.946213633723363</v>
      </c>
      <c r="E52" s="3">
        <f t="shared" si="8"/>
        <v>5.328004690277854</v>
      </c>
      <c r="F52" s="3">
        <f t="shared" si="8"/>
        <v>2.94885662755473</v>
      </c>
      <c r="G52" s="3">
        <f t="shared" si="8"/>
        <v>7.679624457486511</v>
      </c>
      <c r="H52" s="3">
        <f t="shared" si="8"/>
        <v>7.4582805334706626</v>
      </c>
      <c r="I52" s="3">
        <f t="shared" si="8"/>
        <v>6.94410132376313</v>
      </c>
      <c r="J52" s="3">
        <f t="shared" si="8"/>
        <v>7.679636790695099</v>
      </c>
      <c r="K52" s="3">
        <f t="shared" si="8"/>
        <v>4.056978295866265</v>
      </c>
      <c r="L52" s="3">
        <f t="shared" si="8"/>
        <v>7.679641473091836</v>
      </c>
      <c r="M52" s="3">
        <f t="shared" si="8"/>
        <v>7.999985464890624</v>
      </c>
      <c r="N52" s="3"/>
      <c r="P52" s="3">
        <f t="shared" si="6"/>
        <v>5.240626580673613</v>
      </c>
    </row>
    <row r="53" spans="1:16" ht="12.75">
      <c r="A53" s="2">
        <v>1974</v>
      </c>
      <c r="B53" s="3">
        <f aca="true" t="shared" si="9" ref="B53:M53">(B12/B11-1)*100</f>
        <v>2.9921155723819925</v>
      </c>
      <c r="C53" s="3" t="e">
        <f t="shared" si="9"/>
        <v>#VALUE!</v>
      </c>
      <c r="D53" s="3">
        <f t="shared" si="9"/>
        <v>1.7817390003453948</v>
      </c>
      <c r="E53" s="3">
        <f t="shared" si="9"/>
        <v>1.2255798099003234</v>
      </c>
      <c r="F53" s="3">
        <f t="shared" si="9"/>
        <v>0.49254080724103755</v>
      </c>
      <c r="G53" s="3">
        <f t="shared" si="9"/>
        <v>2.8123710563971116</v>
      </c>
      <c r="H53" s="3">
        <f t="shared" si="9"/>
        <v>1.4051997120327897</v>
      </c>
      <c r="I53" s="3">
        <f t="shared" si="9"/>
        <v>3.7155473325322763</v>
      </c>
      <c r="J53" s="3">
        <f t="shared" si="9"/>
        <v>2.8123623884216853</v>
      </c>
      <c r="K53" s="3">
        <f t="shared" si="9"/>
        <v>3.6403611237392886</v>
      </c>
      <c r="L53" s="3">
        <f t="shared" si="9"/>
        <v>2.812365044624099</v>
      </c>
      <c r="M53" s="3">
        <f t="shared" si="9"/>
        <v>5.199985024430753</v>
      </c>
      <c r="N53" s="3"/>
      <c r="P53" s="3">
        <f t="shared" si="6"/>
        <v>2.1471848715575614</v>
      </c>
    </row>
    <row r="54" spans="1:16" ht="12.75">
      <c r="A54" s="2">
        <v>1975</v>
      </c>
      <c r="B54" s="3">
        <f aca="true" t="shared" si="10" ref="B54:M54">(B13/B12-1)*100</f>
        <v>3.2472935842429607</v>
      </c>
      <c r="C54" s="3" t="e">
        <f t="shared" si="10"/>
        <v>#VALUE!</v>
      </c>
      <c r="D54" s="3">
        <f t="shared" si="10"/>
        <v>3.1509715203456024</v>
      </c>
      <c r="E54" s="3">
        <f t="shared" si="10"/>
        <v>2.861979912538959</v>
      </c>
      <c r="F54" s="3">
        <f t="shared" si="10"/>
        <v>3.149899219817809</v>
      </c>
      <c r="G54" s="3">
        <f t="shared" si="10"/>
        <v>0.5045921950797672</v>
      </c>
      <c r="H54" s="3">
        <f t="shared" si="10"/>
        <v>-6.351152231361068</v>
      </c>
      <c r="I54" s="3">
        <f t="shared" si="10"/>
        <v>0.31831344890242974</v>
      </c>
      <c r="J54" s="3">
        <f t="shared" si="10"/>
        <v>0.5045937697614189</v>
      </c>
      <c r="K54" s="3">
        <f t="shared" si="10"/>
        <v>3.3005321883182726</v>
      </c>
      <c r="L54" s="3">
        <f t="shared" si="10"/>
        <v>-1.6184204625436682</v>
      </c>
      <c r="M54" s="3">
        <f t="shared" si="10"/>
        <v>2.4000145144583263</v>
      </c>
      <c r="N54" s="3"/>
      <c r="P54" s="3">
        <f t="shared" si="6"/>
        <v>2.156799049415503</v>
      </c>
    </row>
    <row r="55" spans="1:16" ht="12.75">
      <c r="A55" s="2">
        <v>1976</v>
      </c>
      <c r="B55" s="3">
        <f aca="true" t="shared" si="11" ref="B55:M55">(B14/B13-1)*100</f>
        <v>4.54442951380527</v>
      </c>
      <c r="C55" s="3" t="e">
        <f t="shared" si="11"/>
        <v>#VALUE!</v>
      </c>
      <c r="D55" s="3">
        <f t="shared" si="11"/>
        <v>0.9227873009877818</v>
      </c>
      <c r="E55" s="3">
        <f t="shared" si="11"/>
        <v>4.883289157458726</v>
      </c>
      <c r="F55" s="3">
        <f t="shared" si="11"/>
        <v>3.9290384899449915</v>
      </c>
      <c r="G55" s="3">
        <f t="shared" si="11"/>
        <v>4.93076378583357</v>
      </c>
      <c r="H55" s="3">
        <f t="shared" si="11"/>
        <v>2.7192936697734815</v>
      </c>
      <c r="I55" s="3">
        <f t="shared" si="11"/>
        <v>5.189444134439847</v>
      </c>
      <c r="J55" s="3">
        <f t="shared" si="11"/>
        <v>4.930773448538428</v>
      </c>
      <c r="K55" s="3">
        <f t="shared" si="11"/>
        <v>5.3910192519024625</v>
      </c>
      <c r="L55" s="3">
        <f t="shared" si="11"/>
        <v>6.093989031712277</v>
      </c>
      <c r="M55" s="3">
        <f t="shared" si="11"/>
        <v>4.700009676667438</v>
      </c>
      <c r="N55" s="3"/>
      <c r="P55" s="3">
        <f t="shared" si="6"/>
        <v>4.585990685302299</v>
      </c>
    </row>
    <row r="56" spans="1:16" ht="12.75">
      <c r="A56" s="2">
        <v>1977</v>
      </c>
      <c r="B56" s="3">
        <f aca="true" t="shared" si="12" ref="B56:M56">(B15/B14-1)*100</f>
        <v>5.500000000000038</v>
      </c>
      <c r="C56" s="3" t="e">
        <f t="shared" si="12"/>
        <v>#VALUE!</v>
      </c>
      <c r="D56" s="3">
        <f t="shared" si="12"/>
        <v>-0.6955192962219026</v>
      </c>
      <c r="E56" s="3">
        <f t="shared" si="12"/>
        <v>2.7378650939424487</v>
      </c>
      <c r="F56" s="3">
        <f t="shared" si="12"/>
        <v>4.53944396778494</v>
      </c>
      <c r="G56" s="3">
        <f t="shared" si="12"/>
        <v>2.422576857529779</v>
      </c>
      <c r="H56" s="3">
        <f t="shared" si="12"/>
        <v>6.66693098475466</v>
      </c>
      <c r="I56" s="3">
        <f t="shared" si="12"/>
        <v>4.067399948628814</v>
      </c>
      <c r="J56" s="3">
        <f t="shared" si="12"/>
        <v>2.4225852257818037</v>
      </c>
      <c r="K56" s="3">
        <f t="shared" si="12"/>
        <v>4.557616246413265</v>
      </c>
      <c r="L56" s="3">
        <f t="shared" si="12"/>
        <v>6.300832661394007</v>
      </c>
      <c r="M56" s="3">
        <f t="shared" si="12"/>
        <v>2.4999932201588138</v>
      </c>
      <c r="N56" s="3"/>
      <c r="P56" s="3">
        <f t="shared" si="6"/>
        <v>3.735024531646647</v>
      </c>
    </row>
    <row r="57" spans="1:16" ht="12.75">
      <c r="A57" s="2">
        <v>1978</v>
      </c>
      <c r="B57" s="3">
        <f aca="true" t="shared" si="13" ref="B57:M57">(B16/B15-1)*100</f>
        <v>-1.5999943566612718</v>
      </c>
      <c r="C57" s="3" t="e">
        <f t="shared" si="13"/>
        <v>#VALUE!</v>
      </c>
      <c r="D57" s="3">
        <f t="shared" si="13"/>
        <v>2.0597119545365805</v>
      </c>
      <c r="E57" s="3">
        <f t="shared" si="13"/>
        <v>3.6990443760978042</v>
      </c>
      <c r="F57" s="3">
        <f t="shared" si="13"/>
        <v>3.6872843476556616</v>
      </c>
      <c r="G57" s="3">
        <f t="shared" si="13"/>
        <v>2.49802791738869</v>
      </c>
      <c r="H57" s="3">
        <f t="shared" si="13"/>
        <v>8.908104502304726</v>
      </c>
      <c r="I57" s="3">
        <f t="shared" si="13"/>
        <v>3.386995006822091</v>
      </c>
      <c r="J57" s="3">
        <f t="shared" si="13"/>
        <v>2.9497729569426534</v>
      </c>
      <c r="K57" s="3">
        <f t="shared" si="13"/>
        <v>4.302844657296623</v>
      </c>
      <c r="L57" s="3">
        <f t="shared" si="13"/>
        <v>2.9242115432374316</v>
      </c>
      <c r="M57" s="3">
        <f t="shared" si="13"/>
        <v>0.8106669692085955</v>
      </c>
      <c r="N57" s="3"/>
      <c r="P57" s="3">
        <f t="shared" si="6"/>
        <v>3.214209780643529</v>
      </c>
    </row>
    <row r="58" spans="1:16" ht="12.75">
      <c r="A58" s="2">
        <v>1979</v>
      </c>
      <c r="B58" s="3">
        <f aca="true" t="shared" si="14" ref="B58:M58">(B17/B16-1)*100</f>
        <v>4.399999999999915</v>
      </c>
      <c r="C58" s="3" t="e">
        <f t="shared" si="14"/>
        <v>#VALUE!</v>
      </c>
      <c r="D58" s="3">
        <f t="shared" si="14"/>
        <v>5.485116443172555</v>
      </c>
      <c r="E58" s="3">
        <f t="shared" si="14"/>
        <v>3.0243260809040384</v>
      </c>
      <c r="F58" s="3">
        <f t="shared" si="14"/>
        <v>3.3105946534734754</v>
      </c>
      <c r="G58" s="3">
        <f t="shared" si="14"/>
        <v>4.792754446678016</v>
      </c>
      <c r="H58" s="3">
        <f t="shared" si="14"/>
        <v>4.813766837444677</v>
      </c>
      <c r="I58" s="3">
        <f t="shared" si="14"/>
        <v>7.301540745663826</v>
      </c>
      <c r="J58" s="3">
        <f t="shared" si="14"/>
        <v>3.53178750410974</v>
      </c>
      <c r="K58" s="3">
        <f t="shared" si="14"/>
        <v>3.0358330605571915</v>
      </c>
      <c r="L58" s="3">
        <f t="shared" si="14"/>
        <v>7.716847809284588</v>
      </c>
      <c r="M58" s="3">
        <f t="shared" si="14"/>
        <v>1.7211577475982676</v>
      </c>
      <c r="N58" s="3"/>
      <c r="P58" s="3">
        <f t="shared" si="6"/>
        <v>4.0993139987488325</v>
      </c>
    </row>
    <row r="59" spans="1:16" ht="12.75">
      <c r="A59" s="2">
        <v>1980</v>
      </c>
      <c r="B59" s="3">
        <f aca="true" t="shared" si="15" ref="B59:M59">(B18/B17-1)*100</f>
        <v>1.6000000000000014</v>
      </c>
      <c r="C59" s="3" t="e">
        <f t="shared" si="15"/>
        <v>#VALUE!</v>
      </c>
      <c r="D59" s="3">
        <f t="shared" si="15"/>
        <v>2.763931811384701</v>
      </c>
      <c r="E59" s="3">
        <f t="shared" si="15"/>
        <v>0.8632203621123047</v>
      </c>
      <c r="F59" s="3">
        <f t="shared" si="15"/>
        <v>1.2429642332417945</v>
      </c>
      <c r="G59" s="3">
        <f t="shared" si="15"/>
        <v>0.45487670920087986</v>
      </c>
      <c r="H59" s="3">
        <f t="shared" si="15"/>
        <v>2.719299794833141</v>
      </c>
      <c r="I59" s="3">
        <f t="shared" si="15"/>
        <v>-2.329419216285733</v>
      </c>
      <c r="J59" s="3">
        <f t="shared" si="15"/>
        <v>2.305247131104715</v>
      </c>
      <c r="K59" s="3">
        <f t="shared" si="15"/>
        <v>3.6947655215859854</v>
      </c>
      <c r="L59" s="3">
        <f t="shared" si="15"/>
        <v>1.7011576698608755</v>
      </c>
      <c r="M59" s="3">
        <f t="shared" si="15"/>
        <v>2.4552898501025266</v>
      </c>
      <c r="N59" s="3"/>
      <c r="O59" s="3"/>
      <c r="P59" s="3">
        <f t="shared" si="6"/>
        <v>4.682902916934695</v>
      </c>
    </row>
    <row r="60" spans="1:18" ht="12.75">
      <c r="A60" s="2">
        <v>1981</v>
      </c>
      <c r="B60" s="3">
        <f aca="true" t="shared" si="16" ref="B60:M60">(B19/B18-1)*100</f>
        <v>0.8435374973692511</v>
      </c>
      <c r="C60" s="3">
        <f t="shared" si="16"/>
        <v>0.48151086429546464</v>
      </c>
      <c r="D60" s="3">
        <f t="shared" si="16"/>
        <v>1.6370382945698925</v>
      </c>
      <c r="E60" s="3">
        <f t="shared" si="16"/>
        <v>1.3635788150293537</v>
      </c>
      <c r="F60" s="3">
        <f t="shared" si="16"/>
        <v>-0.6021965261657103</v>
      </c>
      <c r="G60" s="3">
        <f t="shared" si="16"/>
        <v>-0.6838958750021495</v>
      </c>
      <c r="H60" s="3">
        <f t="shared" si="16"/>
        <v>0.5999091584505845</v>
      </c>
      <c r="I60" s="3">
        <f t="shared" si="16"/>
        <v>1.8884845193751554</v>
      </c>
      <c r="J60" s="3">
        <f t="shared" si="16"/>
        <v>1.7392617605611838</v>
      </c>
      <c r="K60" s="3">
        <f t="shared" si="16"/>
        <v>-3.6706573019346656</v>
      </c>
      <c r="L60" s="3">
        <f t="shared" si="16"/>
        <v>4.349909941015007</v>
      </c>
      <c r="M60" s="3">
        <f t="shared" si="16"/>
        <v>-1.245275531891643</v>
      </c>
      <c r="N60" s="3"/>
      <c r="O60" s="3">
        <f aca="true" t="shared" si="17" ref="O60:O85">STDEV(B60:M60)</f>
        <v>1.987878567876376</v>
      </c>
      <c r="P60" s="3">
        <f t="shared" si="6"/>
        <v>0.32290501850233966</v>
      </c>
      <c r="R60" s="3">
        <f>O60/'[30]GDP_EDSS_A'!BC60*100</f>
        <v>147.7355554081373</v>
      </c>
    </row>
    <row r="61" spans="1:18" ht="12.75">
      <c r="A61" s="2">
        <v>1982</v>
      </c>
      <c r="B61" s="3">
        <f aca="true" t="shared" si="18" ref="B61:M61">(B20/B19-1)*100</f>
        <v>2.554339012978857</v>
      </c>
      <c r="C61" s="3">
        <f t="shared" si="18"/>
        <v>2.4190453214610885</v>
      </c>
      <c r="D61" s="3">
        <f t="shared" si="18"/>
        <v>4.765199961821143</v>
      </c>
      <c r="E61" s="3">
        <f t="shared" si="18"/>
        <v>2.749705686282855</v>
      </c>
      <c r="F61" s="3">
        <f t="shared" si="18"/>
        <v>-1.1249629433149333</v>
      </c>
      <c r="G61" s="3">
        <f t="shared" si="18"/>
        <v>3.389558551533711</v>
      </c>
      <c r="H61" s="3">
        <f t="shared" si="18"/>
        <v>-4.304281220716344</v>
      </c>
      <c r="I61" s="3">
        <f t="shared" si="18"/>
        <v>0.8845553469221556</v>
      </c>
      <c r="J61" s="3">
        <f t="shared" si="18"/>
        <v>0</v>
      </c>
      <c r="K61" s="3">
        <f t="shared" si="18"/>
        <v>-0.9092147381328464</v>
      </c>
      <c r="L61" s="3">
        <f t="shared" si="18"/>
        <v>1.9976927893382568</v>
      </c>
      <c r="M61" s="3">
        <f t="shared" si="18"/>
        <v>0.040096857343807635</v>
      </c>
      <c r="N61" s="3"/>
      <c r="O61" s="3">
        <f t="shared" si="17"/>
        <v>2.4603433563081105</v>
      </c>
      <c r="P61" s="3">
        <f t="shared" si="6"/>
        <v>0.7942657601703651</v>
      </c>
      <c r="R61" s="3">
        <f>O61/'[30]GDP_EDSS_A'!BC61*100</f>
        <v>174.782968985716</v>
      </c>
    </row>
    <row r="62" spans="1:18" ht="12.75">
      <c r="A62" s="2">
        <v>1983</v>
      </c>
      <c r="B62" s="3">
        <f aca="true" t="shared" si="19" ref="B62:M62">(B21/B20-1)*100</f>
        <v>4.9688440680745405</v>
      </c>
      <c r="C62" s="3">
        <f t="shared" si="19"/>
        <v>-0.10706752748957937</v>
      </c>
      <c r="D62" s="3">
        <f t="shared" si="19"/>
        <v>3.300307482063536</v>
      </c>
      <c r="E62" s="3">
        <f t="shared" si="19"/>
        <v>0.7516396822959237</v>
      </c>
      <c r="F62" s="3">
        <f t="shared" si="19"/>
        <v>1.3744674136025647</v>
      </c>
      <c r="G62" s="3">
        <f t="shared" si="19"/>
        <v>2.096955700379266</v>
      </c>
      <c r="H62" s="3">
        <f t="shared" si="19"/>
        <v>-1.7871723151043795</v>
      </c>
      <c r="I62" s="3">
        <f t="shared" si="19"/>
        <v>-0.10424268132128711</v>
      </c>
      <c r="J62" s="3">
        <f t="shared" si="19"/>
        <v>0</v>
      </c>
      <c r="K62" s="3">
        <f t="shared" si="19"/>
        <v>1.0069074538646916</v>
      </c>
      <c r="L62" s="3">
        <f t="shared" si="19"/>
        <v>-0.34752886599032085</v>
      </c>
      <c r="M62" s="3">
        <f t="shared" si="19"/>
        <v>0.39039726825986776</v>
      </c>
      <c r="N62" s="3"/>
      <c r="O62" s="3">
        <f t="shared" si="17"/>
        <v>1.8048361795177768</v>
      </c>
      <c r="P62" s="3">
        <f t="shared" si="6"/>
        <v>0.8791578396830868</v>
      </c>
      <c r="R62" s="3">
        <f>O62/'[30]GDP_EDSS_A'!BC62*100</f>
        <v>146.67203303754934</v>
      </c>
    </row>
    <row r="63" spans="1:18" ht="12.75">
      <c r="A63" s="2">
        <v>1984</v>
      </c>
      <c r="B63" s="3">
        <f aca="true" t="shared" si="20" ref="B63:M63">(B22/B21-1)*100</f>
        <v>-1.3161234890945561</v>
      </c>
      <c r="C63" s="3">
        <f t="shared" si="20"/>
        <v>0.20578998703093543</v>
      </c>
      <c r="D63" s="3">
        <f t="shared" si="20"/>
        <v>3.205891431847241</v>
      </c>
      <c r="E63" s="3">
        <f t="shared" si="20"/>
        <v>0.7162320235524211</v>
      </c>
      <c r="F63" s="3">
        <f t="shared" si="20"/>
        <v>1.9691474292118816</v>
      </c>
      <c r="G63" s="3">
        <f t="shared" si="20"/>
        <v>0.3819547917092825</v>
      </c>
      <c r="H63" s="3">
        <f t="shared" si="20"/>
        <v>0.8603410562976643</v>
      </c>
      <c r="I63" s="3">
        <f t="shared" si="20"/>
        <v>2.9389181015167187</v>
      </c>
      <c r="J63" s="3">
        <f t="shared" si="20"/>
        <v>2.325581395348819</v>
      </c>
      <c r="K63" s="3">
        <f t="shared" si="20"/>
        <v>1.733464888404912</v>
      </c>
      <c r="L63" s="3">
        <f t="shared" si="20"/>
        <v>-0.004907480120386332</v>
      </c>
      <c r="M63" s="3">
        <f t="shared" si="20"/>
        <v>-0.1996246020470216</v>
      </c>
      <c r="N63" s="3"/>
      <c r="O63" s="3">
        <f t="shared" si="17"/>
        <v>1.3727977384339105</v>
      </c>
      <c r="P63" s="3">
        <f t="shared" si="6"/>
        <v>1.4205478355496126</v>
      </c>
      <c r="R63" s="3">
        <f>O63/'[30]GDP_EDSS_A'!BC63*100</f>
        <v>89.65304992784928</v>
      </c>
    </row>
    <row r="64" spans="1:18" ht="12.75">
      <c r="A64" s="2">
        <v>1985</v>
      </c>
      <c r="B64" s="3">
        <f aca="true" t="shared" si="21" ref="B64:M64">(B23/B22-1)*100</f>
        <v>1.8980435833438225</v>
      </c>
      <c r="C64" s="3">
        <f t="shared" si="21"/>
        <v>2.825940464857579</v>
      </c>
      <c r="D64" s="3">
        <f t="shared" si="21"/>
        <v>3.6788583148179788</v>
      </c>
      <c r="E64" s="3">
        <f t="shared" si="21"/>
        <v>1.8300511332815184</v>
      </c>
      <c r="F64" s="3">
        <f t="shared" si="21"/>
        <v>1.9326473910787012</v>
      </c>
      <c r="G64" s="3">
        <f t="shared" si="21"/>
        <v>0.5109388061655507</v>
      </c>
      <c r="H64" s="3">
        <f t="shared" si="21"/>
        <v>2.735257053558815</v>
      </c>
      <c r="I64" s="3">
        <f t="shared" si="21"/>
        <v>2.8799165217958445</v>
      </c>
      <c r="J64" s="3">
        <f t="shared" si="21"/>
        <v>2.175000000000016</v>
      </c>
      <c r="K64" s="3">
        <f t="shared" si="21"/>
        <v>1.8301757436913535</v>
      </c>
      <c r="L64" s="3">
        <f t="shared" si="21"/>
        <v>1.296188425553968</v>
      </c>
      <c r="M64" s="3">
        <f t="shared" si="21"/>
        <v>2.282350618515694</v>
      </c>
      <c r="N64" s="3"/>
      <c r="O64" s="3">
        <f t="shared" si="17"/>
        <v>0.8212058958465361</v>
      </c>
      <c r="P64" s="3">
        <f t="shared" si="6"/>
        <v>2.141115003595351</v>
      </c>
      <c r="R64" s="3">
        <f>O64/'[30]GDP_EDSS_A'!BC64*100</f>
        <v>76.8627688342441</v>
      </c>
    </row>
    <row r="65" spans="1:18" ht="12.75">
      <c r="A65" s="2">
        <v>1986</v>
      </c>
      <c r="B65" s="3">
        <f aca="true" t="shared" si="22" ref="B65:M65">(B24/B23-1)*100</f>
        <v>2.176581634988195</v>
      </c>
      <c r="C65" s="3">
        <f t="shared" si="22"/>
        <v>2.6504946272351892</v>
      </c>
      <c r="D65" s="3">
        <f t="shared" si="22"/>
        <v>3.575108180506903</v>
      </c>
      <c r="E65" s="3">
        <f t="shared" si="22"/>
        <v>3.2109118902933</v>
      </c>
      <c r="F65" s="3">
        <f t="shared" si="22"/>
        <v>3.920805127897986</v>
      </c>
      <c r="G65" s="3">
        <f t="shared" si="22"/>
        <v>-1.4811392321877115</v>
      </c>
      <c r="H65" s="3">
        <f t="shared" si="22"/>
        <v>2.7973332378994353</v>
      </c>
      <c r="I65" s="3">
        <f t="shared" si="22"/>
        <v>4.074383842401841</v>
      </c>
      <c r="J65" s="3">
        <f t="shared" si="22"/>
        <v>3.263118090619921</v>
      </c>
      <c r="K65" s="3">
        <f t="shared" si="22"/>
        <v>2.324397553265767</v>
      </c>
      <c r="L65" s="3">
        <f t="shared" si="22"/>
        <v>6.344935605107493</v>
      </c>
      <c r="M65" s="3">
        <f t="shared" si="22"/>
        <v>3.40275308579272</v>
      </c>
      <c r="N65" s="3"/>
      <c r="O65" s="3">
        <f t="shared" si="17"/>
        <v>1.7880950967807068</v>
      </c>
      <c r="P65" s="3">
        <f t="shared" si="6"/>
        <v>3.3987706390522954</v>
      </c>
      <c r="R65" s="3">
        <f>O65/'[30]GDP_EDSS_A'!BC65*100</f>
        <v>73.80637988435164</v>
      </c>
    </row>
    <row r="66" spans="1:18" ht="12.75">
      <c r="A66" s="2">
        <v>1987</v>
      </c>
      <c r="B66" s="3">
        <f aca="true" t="shared" si="23" ref="B66:M66">(B25/B24-1)*100</f>
        <v>2.915539361885533</v>
      </c>
      <c r="C66" s="3">
        <f t="shared" si="23"/>
        <v>1.7014420202470681</v>
      </c>
      <c r="D66" s="3">
        <f t="shared" si="23"/>
        <v>4.762757385854965</v>
      </c>
      <c r="E66" s="3">
        <f t="shared" si="23"/>
        <v>2.606862429436574</v>
      </c>
      <c r="F66" s="3">
        <f t="shared" si="23"/>
        <v>3.6835278858625697</v>
      </c>
      <c r="G66" s="3">
        <f t="shared" si="23"/>
        <v>2.6649965688010147</v>
      </c>
      <c r="H66" s="3">
        <f t="shared" si="23"/>
        <v>2.0638223123201627</v>
      </c>
      <c r="I66" s="3">
        <f t="shared" si="23"/>
        <v>3.6583123511035875</v>
      </c>
      <c r="J66" s="3">
        <f t="shared" si="23"/>
        <v>4.58383594692402</v>
      </c>
      <c r="K66" s="3">
        <f t="shared" si="23"/>
        <v>0</v>
      </c>
      <c r="L66" s="3">
        <f t="shared" si="23"/>
        <v>8.235734779719085</v>
      </c>
      <c r="M66" s="3">
        <f t="shared" si="23"/>
        <v>5.952772769920567</v>
      </c>
      <c r="N66" s="3"/>
      <c r="O66" s="3">
        <f t="shared" si="17"/>
        <v>2.144715775400257</v>
      </c>
      <c r="P66" s="3">
        <f t="shared" si="6"/>
        <v>3.3442599855245003</v>
      </c>
      <c r="R66" s="3">
        <f>O66/'[30]GDP_EDSS_A'!BC66*100</f>
        <v>88.51266163316625</v>
      </c>
    </row>
    <row r="67" spans="1:18" ht="12.75">
      <c r="A67" s="2">
        <v>1988</v>
      </c>
      <c r="B67" s="3">
        <f aca="true" t="shared" si="24" ref="B67:M67">(B26/B25-1)*100</f>
        <v>1.777660454639296</v>
      </c>
      <c r="C67" s="3">
        <f t="shared" si="24"/>
        <v>3.197489039457957</v>
      </c>
      <c r="D67" s="3">
        <f t="shared" si="24"/>
        <v>5.862245769953867</v>
      </c>
      <c r="E67" s="3">
        <f t="shared" si="24"/>
        <v>2.7487767533464824</v>
      </c>
      <c r="F67" s="3">
        <f t="shared" si="24"/>
        <v>2.6228004336585453</v>
      </c>
      <c r="G67" s="3">
        <f t="shared" si="24"/>
        <v>6.056390887973628</v>
      </c>
      <c r="H67" s="3">
        <f t="shared" si="24"/>
        <v>3.5968718722637183</v>
      </c>
      <c r="I67" s="3">
        <f t="shared" si="24"/>
        <v>4.103089932566961</v>
      </c>
      <c r="J67" s="3">
        <f t="shared" si="24"/>
        <v>5.972977426264614</v>
      </c>
      <c r="K67" s="3">
        <f t="shared" si="24"/>
        <v>0.766069786993473</v>
      </c>
      <c r="L67" s="3">
        <f t="shared" si="24"/>
        <v>8.707482584691629</v>
      </c>
      <c r="M67" s="3">
        <f t="shared" si="24"/>
        <v>4.890883548846436</v>
      </c>
      <c r="N67" s="3"/>
      <c r="O67" s="3">
        <f t="shared" si="17"/>
        <v>2.211088263224887</v>
      </c>
      <c r="P67" s="3">
        <f t="shared" si="6"/>
        <v>3.3114183137814557</v>
      </c>
      <c r="R67" s="3">
        <f>O67/'[30]GDP_EDSS_A'!BC67*100</f>
        <v>134.86554516441993</v>
      </c>
    </row>
    <row r="68" spans="1:18" ht="12.75">
      <c r="A68" s="2">
        <v>1989</v>
      </c>
      <c r="B68" s="3">
        <f aca="true" t="shared" si="25" ref="B68:M68">(B27/B26-1)*100</f>
        <v>3.9324093258132464</v>
      </c>
      <c r="C68" s="3">
        <f t="shared" si="25"/>
        <v>3.326284892197462</v>
      </c>
      <c r="D68" s="3">
        <f t="shared" si="25"/>
        <v>5.399490546406915</v>
      </c>
      <c r="E68" s="3">
        <f t="shared" si="25"/>
        <v>3.127815164094816</v>
      </c>
      <c r="F68" s="3">
        <f t="shared" si="25"/>
        <v>3.153061639104471</v>
      </c>
      <c r="G68" s="3">
        <f t="shared" si="25"/>
        <v>6.285331703202979</v>
      </c>
      <c r="H68" s="3">
        <f t="shared" si="25"/>
        <v>3.3491569845036206</v>
      </c>
      <c r="I68" s="3">
        <f t="shared" si="25"/>
        <v>3.98613937006278</v>
      </c>
      <c r="J68" s="3">
        <f t="shared" si="25"/>
        <v>4.8336313457202795</v>
      </c>
      <c r="K68" s="3">
        <f t="shared" si="25"/>
        <v>3.043322313018937</v>
      </c>
      <c r="L68" s="3">
        <f t="shared" si="25"/>
        <v>4.343342054204524</v>
      </c>
      <c r="M68" s="3">
        <f t="shared" si="25"/>
        <v>5.426634134266473</v>
      </c>
      <c r="N68" s="3"/>
      <c r="O68" s="3">
        <f t="shared" si="17"/>
        <v>1.082889781335319</v>
      </c>
      <c r="P68" s="3">
        <f t="shared" si="6"/>
        <v>3.69455523767932</v>
      </c>
      <c r="R68" s="3">
        <f>O68/'[30]GDP_EDSS_A'!BC68*100</f>
        <v>59.344046757143275</v>
      </c>
    </row>
    <row r="69" spans="1:18" ht="12.75">
      <c r="A69" s="2">
        <v>1990</v>
      </c>
      <c r="B69" s="3">
        <f aca="true" t="shared" si="26" ref="B69:M69">(B28/B27-1)*100</f>
        <v>4.6179007064275135</v>
      </c>
      <c r="C69" s="3">
        <f t="shared" si="26"/>
        <v>3.150055132973262</v>
      </c>
      <c r="D69" s="3">
        <f t="shared" si="26"/>
        <v>-1.10456804411464</v>
      </c>
      <c r="E69" s="3">
        <f t="shared" si="26"/>
        <v>2.530707484977368</v>
      </c>
      <c r="F69" s="3">
        <f t="shared" si="26"/>
        <v>4.1267840495791575</v>
      </c>
      <c r="G69" s="3">
        <f t="shared" si="26"/>
        <v>2.619028622934816</v>
      </c>
      <c r="H69" s="3">
        <f t="shared" si="26"/>
        <v>3.225616555906674</v>
      </c>
      <c r="I69" s="3">
        <f t="shared" si="26"/>
        <v>2.0618185969421887</v>
      </c>
      <c r="J69" s="3">
        <f t="shared" si="26"/>
        <v>3.7783422013756285</v>
      </c>
      <c r="K69" s="3">
        <f t="shared" si="26"/>
        <v>3.782037215003853</v>
      </c>
      <c r="L69" s="3">
        <f t="shared" si="26"/>
        <v>7.834082437993639</v>
      </c>
      <c r="M69" s="3">
        <f t="shared" si="26"/>
        <v>3.5105004758653635</v>
      </c>
      <c r="N69" s="3"/>
      <c r="O69" s="3">
        <f t="shared" si="17"/>
        <v>2.033292650956019</v>
      </c>
      <c r="P69" s="3">
        <f t="shared" si="6"/>
        <v>3.144882798567039</v>
      </c>
      <c r="R69" s="3">
        <f>O69/'[30]GDP_EDSS_A'!BC69*100</f>
        <v>79.85755715631271</v>
      </c>
    </row>
    <row r="70" spans="1:18" ht="12.75">
      <c r="A70" s="2">
        <v>1991</v>
      </c>
      <c r="B70" s="3">
        <f aca="true" t="shared" si="27" ref="B70:E85">(B29/B28-1)*100</f>
        <v>3.6197120772867075</v>
      </c>
      <c r="C70" s="3">
        <f t="shared" si="27"/>
        <v>3.0031254246500882</v>
      </c>
      <c r="D70" s="3">
        <f t="shared" si="27"/>
        <v>-3.7362107835544722</v>
      </c>
      <c r="E70" s="3">
        <f t="shared" si="27"/>
        <v>0.719747108819857</v>
      </c>
      <c r="F70" s="3">
        <f>(F29/F28-1)*100-20</f>
        <v>4.015538291834005</v>
      </c>
      <c r="G70" s="3">
        <f aca="true" t="shared" si="28" ref="G70:M79">(G29/G28-1)*100</f>
        <v>2.8897658630456124</v>
      </c>
      <c r="H70" s="3">
        <f t="shared" si="28"/>
        <v>1.0709359296150245</v>
      </c>
      <c r="I70" s="3">
        <f t="shared" si="28"/>
        <v>2.7343629894208465</v>
      </c>
      <c r="J70" s="3">
        <f t="shared" si="28"/>
        <v>7.024313557353912</v>
      </c>
      <c r="K70" s="3">
        <f t="shared" si="28"/>
        <v>2.6751926736615195</v>
      </c>
      <c r="L70" s="3">
        <f t="shared" si="28"/>
        <v>8.335040059660969</v>
      </c>
      <c r="M70" s="3">
        <f t="shared" si="28"/>
        <v>2.8859473603198182</v>
      </c>
      <c r="N70" s="3"/>
      <c r="O70" s="3">
        <f t="shared" si="17"/>
        <v>3.0229917176999277</v>
      </c>
      <c r="P70" s="3">
        <f t="shared" si="6"/>
        <v>8.191687713262152</v>
      </c>
      <c r="R70" s="3">
        <f>O70/'[30]GDP_EDSS_A'!BC70*100</f>
        <v>89.13528212409535</v>
      </c>
    </row>
    <row r="71" spans="1:18" ht="12.75">
      <c r="A71" s="2">
        <v>1992</v>
      </c>
      <c r="B71" s="3">
        <f t="shared" si="27"/>
        <v>3.5816701822165786</v>
      </c>
      <c r="C71" s="3">
        <f t="shared" si="27"/>
        <v>1.7493403693931375</v>
      </c>
      <c r="D71" s="3">
        <f t="shared" si="27"/>
        <v>-3.863343821510301</v>
      </c>
      <c r="E71" s="3">
        <f t="shared" si="27"/>
        <v>0.7811790746032443</v>
      </c>
      <c r="F71" s="3">
        <f aca="true" t="shared" si="29" ref="F71:F85">(F30/F29-1)*100</f>
        <v>3.305074697652377</v>
      </c>
      <c r="G71" s="3">
        <f t="shared" si="28"/>
        <v>2.2728015069073404</v>
      </c>
      <c r="H71" s="3">
        <f t="shared" si="28"/>
        <v>2.881111483412746</v>
      </c>
      <c r="I71" s="3">
        <f t="shared" si="28"/>
        <v>1.6583100819512975</v>
      </c>
      <c r="J71" s="3">
        <f t="shared" si="28"/>
        <v>-2.3302008045535727</v>
      </c>
      <c r="K71" s="3">
        <f t="shared" si="28"/>
        <v>0.49567526878673274</v>
      </c>
      <c r="L71" s="3">
        <f t="shared" si="28"/>
        <v>3.643704501452971</v>
      </c>
      <c r="M71" s="3">
        <f t="shared" si="28"/>
        <v>2.1751026530347772</v>
      </c>
      <c r="N71" s="3"/>
      <c r="O71" s="3">
        <f t="shared" si="17"/>
        <v>2.334899463407428</v>
      </c>
      <c r="P71" s="3">
        <f t="shared" si="6"/>
        <v>2.0024103836779883</v>
      </c>
      <c r="R71" s="3">
        <f>O71/'[30]GDP_EDSS_A'!BC71*100</f>
        <v>126.74535656999521</v>
      </c>
    </row>
    <row r="72" spans="1:18" ht="12.75">
      <c r="A72" s="2">
        <v>1993</v>
      </c>
      <c r="B72" s="3">
        <f t="shared" si="27"/>
        <v>-0.33830711581624984</v>
      </c>
      <c r="C72" s="3">
        <f t="shared" si="27"/>
        <v>-0.33105999706107836</v>
      </c>
      <c r="D72" s="3">
        <f t="shared" si="27"/>
        <v>-3.620641562064153</v>
      </c>
      <c r="E72" s="3">
        <f t="shared" si="27"/>
        <v>-0.3837728705181176</v>
      </c>
      <c r="F72" s="3">
        <f t="shared" si="29"/>
        <v>0.8091589911336738</v>
      </c>
      <c r="G72" s="3">
        <f t="shared" si="28"/>
        <v>-0.7650767136014203</v>
      </c>
      <c r="H72" s="3">
        <f t="shared" si="28"/>
        <v>2.642922160089456</v>
      </c>
      <c r="I72" s="3">
        <f t="shared" si="28"/>
        <v>-3.0826439612983036</v>
      </c>
      <c r="J72" s="3">
        <f t="shared" si="28"/>
        <v>2.055953377881825</v>
      </c>
      <c r="K72" s="3">
        <f t="shared" si="28"/>
        <v>0.33070465530404825</v>
      </c>
      <c r="L72" s="3">
        <f t="shared" si="28"/>
        <v>0.619292174328745</v>
      </c>
      <c r="M72" s="3">
        <f t="shared" si="28"/>
        <v>-1.9022409222612335</v>
      </c>
      <c r="N72" s="3"/>
      <c r="O72" s="3">
        <f t="shared" si="17"/>
        <v>1.864402708130094</v>
      </c>
      <c r="P72" s="3">
        <f t="shared" si="6"/>
        <v>-0.6062623961636593</v>
      </c>
      <c r="R72" s="3">
        <f>O72/'[30]GDP_EDSS_A'!BC72*100</f>
        <v>109.79014665554998</v>
      </c>
    </row>
    <row r="73" spans="1:18" ht="12.75">
      <c r="A73" s="2">
        <v>1994</v>
      </c>
      <c r="B73" s="3">
        <f t="shared" si="27"/>
        <v>3.2667760811445623</v>
      </c>
      <c r="C73" s="3">
        <f t="shared" si="27"/>
        <v>2.391896345376643</v>
      </c>
      <c r="D73" s="3">
        <f t="shared" si="27"/>
        <v>2.3558694142162384</v>
      </c>
      <c r="E73" s="3">
        <f t="shared" si="27"/>
        <v>0.9072927910341644</v>
      </c>
      <c r="F73" s="3">
        <f t="shared" si="29"/>
        <v>1.9753508097799966</v>
      </c>
      <c r="G73" s="3">
        <f t="shared" si="28"/>
        <v>1.9449118528741094</v>
      </c>
      <c r="H73" s="3">
        <f t="shared" si="28"/>
        <v>4.216110482232205</v>
      </c>
      <c r="I73" s="3">
        <f t="shared" si="28"/>
        <v>1.5443954582399444</v>
      </c>
      <c r="J73" s="3">
        <f t="shared" si="28"/>
        <v>4.0407930872797815</v>
      </c>
      <c r="K73" s="3">
        <f t="shared" si="28"/>
        <v>1.4304428668014513</v>
      </c>
      <c r="L73" s="3">
        <f t="shared" si="28"/>
        <v>0.8382447193227227</v>
      </c>
      <c r="M73" s="3">
        <f t="shared" si="28"/>
        <v>1.082486576930819</v>
      </c>
      <c r="N73" s="3"/>
      <c r="O73" s="3">
        <f t="shared" si="17"/>
        <v>1.1501198332541747</v>
      </c>
      <c r="P73" s="3">
        <f t="shared" si="6"/>
        <v>1.637972634136453</v>
      </c>
      <c r="R73" s="3">
        <f>O73/'[30]GDP_EDSS_A'!BC73*100</f>
        <v>95.00390783697338</v>
      </c>
    </row>
    <row r="74" spans="1:18" ht="12.75">
      <c r="A74" s="2">
        <v>1995</v>
      </c>
      <c r="B74" s="3">
        <f t="shared" si="27"/>
        <v>0.4355126750755334</v>
      </c>
      <c r="C74" s="3">
        <f t="shared" si="27"/>
        <v>10.37318742377018</v>
      </c>
      <c r="D74" s="3">
        <f t="shared" si="27"/>
        <v>4.275292653961427</v>
      </c>
      <c r="E74" s="3">
        <f t="shared" si="27"/>
        <v>1.5834790166270984</v>
      </c>
      <c r="F74" s="3">
        <f t="shared" si="29"/>
        <v>2.1771289809361605</v>
      </c>
      <c r="G74" s="3">
        <f t="shared" si="28"/>
        <v>2.5231629137685063</v>
      </c>
      <c r="H74" s="3">
        <f t="shared" si="28"/>
        <v>4.319904460245594</v>
      </c>
      <c r="I74" s="3">
        <f t="shared" si="28"/>
        <v>1.4865934284854054</v>
      </c>
      <c r="J74" s="3">
        <f t="shared" si="28"/>
        <v>1.8799593187720065</v>
      </c>
      <c r="K74" s="3">
        <f t="shared" si="28"/>
        <v>2.9323334374893317</v>
      </c>
      <c r="L74" s="3">
        <f t="shared" si="28"/>
        <v>1.6568808461200568</v>
      </c>
      <c r="M74" s="3">
        <f t="shared" si="28"/>
        <v>2.0694998698418177</v>
      </c>
      <c r="N74" s="3"/>
      <c r="O74" s="3">
        <f t="shared" si="17"/>
        <v>2.5837328683410594</v>
      </c>
      <c r="P74" s="3">
        <f t="shared" si="6"/>
        <v>2.2454428762238576</v>
      </c>
      <c r="R74" s="3">
        <f>O74/'[30]GDP_EDSS_A'!BC74*100</f>
        <v>74.6390916746303</v>
      </c>
    </row>
    <row r="75" spans="1:18" ht="12.75">
      <c r="A75" s="2">
        <v>1996</v>
      </c>
      <c r="B75" s="3">
        <f t="shared" si="27"/>
        <v>3.4306914222929086</v>
      </c>
      <c r="C75" s="3">
        <f t="shared" si="27"/>
        <v>1.282316918755888</v>
      </c>
      <c r="D75" s="3">
        <f t="shared" si="27"/>
        <v>3.9174214075239133</v>
      </c>
      <c r="E75" s="3">
        <f t="shared" si="27"/>
        <v>1.4372511870905047</v>
      </c>
      <c r="F75" s="3">
        <f t="shared" si="29"/>
        <v>1.3194197831015941</v>
      </c>
      <c r="G75" s="3">
        <f t="shared" si="28"/>
        <v>2.3884941357760647</v>
      </c>
      <c r="H75" s="3">
        <f t="shared" si="28"/>
        <v>6.541121829675456</v>
      </c>
      <c r="I75" s="3">
        <f t="shared" si="28"/>
        <v>0.939510590904602</v>
      </c>
      <c r="J75" s="3">
        <f t="shared" si="28"/>
        <v>2.986795508825879</v>
      </c>
      <c r="K75" s="3">
        <f t="shared" si="28"/>
        <v>4.2999059487420555</v>
      </c>
      <c r="L75" s="3">
        <f t="shared" si="28"/>
        <v>3.3583551992645955</v>
      </c>
      <c r="M75" s="3">
        <f t="shared" si="28"/>
        <v>2.164272720700078</v>
      </c>
      <c r="N75" s="3"/>
      <c r="O75" s="3">
        <f t="shared" si="17"/>
        <v>1.6126819834756954</v>
      </c>
      <c r="P75" s="3">
        <f t="shared" si="6"/>
        <v>1.7328636134257946</v>
      </c>
      <c r="R75" s="3">
        <f>O75/'[30]GDP_EDSS_A'!BC75*100</f>
        <v>78.4724657228814</v>
      </c>
    </row>
    <row r="76" spans="1:18" ht="12.75">
      <c r="A76" s="2">
        <v>1997</v>
      </c>
      <c r="B76" s="3">
        <f t="shared" si="27"/>
        <v>0.04072578392628756</v>
      </c>
      <c r="C76" s="3">
        <f t="shared" si="27"/>
        <v>1.856313739752391</v>
      </c>
      <c r="D76" s="3">
        <f t="shared" si="27"/>
        <v>3.4183424953030395</v>
      </c>
      <c r="E76" s="3">
        <f t="shared" si="27"/>
        <v>0.22073287732691238</v>
      </c>
      <c r="F76" s="3">
        <f t="shared" si="29"/>
        <v>0.8304125101105342</v>
      </c>
      <c r="G76" s="3">
        <f t="shared" si="28"/>
        <v>2.6872909698997027</v>
      </c>
      <c r="H76" s="3">
        <f t="shared" si="28"/>
        <v>7.449265120358417</v>
      </c>
      <c r="I76" s="3">
        <f t="shared" si="28"/>
        <v>3.1766008613906216</v>
      </c>
      <c r="J76" s="3">
        <f t="shared" si="28"/>
        <v>3.8437958150073337</v>
      </c>
      <c r="K76" s="3">
        <f t="shared" si="28"/>
        <v>3.501563952996878</v>
      </c>
      <c r="L76" s="3">
        <f t="shared" si="28"/>
        <v>3.574218720256095</v>
      </c>
      <c r="M76" s="3">
        <f t="shared" si="28"/>
        <v>2.3566420989196146</v>
      </c>
      <c r="N76" s="3"/>
      <c r="O76" s="3">
        <f t="shared" si="17"/>
        <v>1.9893280698639095</v>
      </c>
      <c r="P76" s="3">
        <f t="shared" si="6"/>
        <v>1.6438477138464025</v>
      </c>
      <c r="R76" s="3">
        <f>O76/'[30]GDP_EDSS_A'!BC76*100</f>
        <v>72.41557429713112</v>
      </c>
    </row>
    <row r="77" spans="1:18" ht="12.75">
      <c r="A77" s="2">
        <v>1998</v>
      </c>
      <c r="B77" s="3">
        <f t="shared" si="27"/>
        <v>1.6154889517740134</v>
      </c>
      <c r="C77" s="3">
        <f t="shared" si="27"/>
        <v>2.7039692930254766</v>
      </c>
      <c r="D77" s="3">
        <f t="shared" si="27"/>
        <v>4.343218557082551</v>
      </c>
      <c r="E77" s="3">
        <f t="shared" si="27"/>
        <v>3.576151095586244</v>
      </c>
      <c r="F77" s="3">
        <f t="shared" si="29"/>
        <v>1.4653190010160966</v>
      </c>
      <c r="G77" s="3">
        <f t="shared" si="28"/>
        <v>3.5044864591982305</v>
      </c>
      <c r="H77" s="3">
        <f t="shared" si="28"/>
        <v>7.071267225949707</v>
      </c>
      <c r="I77" s="3">
        <f t="shared" si="28"/>
        <v>3.4590580119228775</v>
      </c>
      <c r="J77" s="3">
        <f t="shared" si="28"/>
        <v>5.7370947454886245</v>
      </c>
      <c r="K77" s="3">
        <f t="shared" si="28"/>
        <v>5.138090259627126</v>
      </c>
      <c r="L77" s="3">
        <f t="shared" si="28"/>
        <v>5.257036656928138</v>
      </c>
      <c r="M77" s="3">
        <f t="shared" si="28"/>
        <v>4.738260897755042</v>
      </c>
      <c r="N77" s="3"/>
      <c r="O77" s="3">
        <f t="shared" si="17"/>
        <v>1.664207258945824</v>
      </c>
      <c r="P77" s="3">
        <f t="shared" si="6"/>
        <v>3.0453210462527913</v>
      </c>
      <c r="R77" s="3">
        <f>O77/'[30]GDP_EDSS_A'!BC77*100</f>
        <v>81.61303128009362</v>
      </c>
    </row>
    <row r="78" spans="1:18" ht="12.75">
      <c r="A78" s="2">
        <v>1999</v>
      </c>
      <c r="B78" s="3">
        <f t="shared" si="27"/>
        <v>1.9647223889010412</v>
      </c>
      <c r="C78" s="3">
        <f t="shared" si="27"/>
        <v>2.2228338415406945</v>
      </c>
      <c r="D78" s="3">
        <f t="shared" si="27"/>
        <v>3.0178459157518045</v>
      </c>
      <c r="E78" s="3">
        <f t="shared" si="27"/>
        <v>3.2953573760550636</v>
      </c>
      <c r="F78" s="3">
        <f t="shared" si="29"/>
        <v>2.9673746903494447</v>
      </c>
      <c r="G78" s="3">
        <f t="shared" si="28"/>
        <v>2.457559118300079</v>
      </c>
      <c r="H78" s="3">
        <f t="shared" si="28"/>
        <v>8.267436944506091</v>
      </c>
      <c r="I78" s="3">
        <f t="shared" si="28"/>
        <v>2.5438443686467194</v>
      </c>
      <c r="J78" s="3">
        <f t="shared" si="28"/>
        <v>3.594144494076512</v>
      </c>
      <c r="K78" s="3">
        <f t="shared" si="28"/>
        <v>5.262476435126673</v>
      </c>
      <c r="L78" s="3">
        <f t="shared" si="28"/>
        <v>5.198422620835297</v>
      </c>
      <c r="M78" s="3">
        <f t="shared" si="28"/>
        <v>5.291645589353311</v>
      </c>
      <c r="N78" s="3"/>
      <c r="O78" s="3">
        <f t="shared" si="17"/>
        <v>1.8363939571167325</v>
      </c>
      <c r="P78" s="3">
        <f t="shared" si="6"/>
        <v>3.313018923903588</v>
      </c>
      <c r="R78" s="3">
        <f>O78/'[30]GDP_EDSS_A'!BC78*100</f>
        <v>70.74479830614743</v>
      </c>
    </row>
    <row r="79" spans="1:18" ht="12.75">
      <c r="A79" s="2">
        <v>2000</v>
      </c>
      <c r="B79" s="3">
        <f t="shared" si="27"/>
        <v>3.8794594660375603</v>
      </c>
      <c r="C79" s="3">
        <f t="shared" si="27"/>
        <v>3.972763858972894</v>
      </c>
      <c r="D79" s="3">
        <f t="shared" si="27"/>
        <v>2.3050561006525694</v>
      </c>
      <c r="E79" s="3">
        <f t="shared" si="27"/>
        <v>3.519421381736909</v>
      </c>
      <c r="F79" s="3">
        <f t="shared" si="29"/>
        <v>2.375102375102389</v>
      </c>
      <c r="G79" s="3">
        <f t="shared" si="28"/>
        <v>2.0423519294847203</v>
      </c>
      <c r="H79" s="3">
        <f t="shared" si="28"/>
        <v>8.586060246614124</v>
      </c>
      <c r="I79" s="3">
        <f t="shared" si="28"/>
        <v>2.3625893147102284</v>
      </c>
      <c r="J79" s="3">
        <f t="shared" si="28"/>
        <v>5.00556564532193</v>
      </c>
      <c r="K79" s="3">
        <f t="shared" si="28"/>
        <v>3.7285050062732195</v>
      </c>
      <c r="L79" s="3">
        <f t="shared" si="28"/>
        <v>3.707018464051215</v>
      </c>
      <c r="M79" s="3">
        <f t="shared" si="28"/>
        <v>5.124599598446067</v>
      </c>
      <c r="N79" s="3"/>
      <c r="O79" s="3">
        <f t="shared" si="17"/>
        <v>1.7984558967153528</v>
      </c>
      <c r="P79" s="3">
        <f t="shared" si="6"/>
        <v>3.1309032030371053</v>
      </c>
      <c r="R79" s="3">
        <f>O79/'[30]GDP_EDSS_A'!BC79*100</f>
        <v>90.43724487654069</v>
      </c>
    </row>
    <row r="80" spans="1:18" ht="12.75">
      <c r="A80" s="2">
        <v>2001</v>
      </c>
      <c r="B80" s="3">
        <f t="shared" si="27"/>
        <v>0.9918430054692395</v>
      </c>
      <c r="C80" s="3">
        <f t="shared" si="27"/>
        <v>0.7884532822689971</v>
      </c>
      <c r="D80" s="3">
        <f t="shared" si="27"/>
        <v>2.8343734703866863</v>
      </c>
      <c r="E80" s="3">
        <f t="shared" si="27"/>
        <v>2.4914063704787104</v>
      </c>
      <c r="F80" s="3">
        <f t="shared" si="29"/>
        <v>1.872499999999988</v>
      </c>
      <c r="G80" s="3">
        <f aca="true" t="shared" si="30" ref="G80:M85">(G39/G38-1)*100</f>
        <v>4.84125830941915</v>
      </c>
      <c r="H80" s="3">
        <f t="shared" si="30"/>
        <v>5.392967325164277</v>
      </c>
      <c r="I80" s="3">
        <f t="shared" si="30"/>
        <v>0.686248723462124</v>
      </c>
      <c r="J80" s="3">
        <f t="shared" si="30"/>
        <v>3.3966769697713506</v>
      </c>
      <c r="K80" s="3">
        <f t="shared" si="30"/>
        <v>1.8266507923708541</v>
      </c>
      <c r="L80" s="3">
        <f t="shared" si="30"/>
        <v>1.3268852064399317</v>
      </c>
      <c r="M80" s="3">
        <f t="shared" si="30"/>
        <v>3.511609294135387</v>
      </c>
      <c r="N80" s="3"/>
      <c r="O80" s="3">
        <f t="shared" si="17"/>
        <v>1.5523255973548782</v>
      </c>
      <c r="P80" s="3">
        <f t="shared" si="6"/>
        <v>1.9977304287039699</v>
      </c>
      <c r="R80" s="3">
        <f>O80/'[30]GDP_EDSS_A'!BC80*100</f>
        <v>102.09980619044427</v>
      </c>
    </row>
    <row r="81" spans="1:18" ht="12.75">
      <c r="A81" s="2">
        <v>2002</v>
      </c>
      <c r="B81" s="3">
        <f t="shared" si="27"/>
        <v>0.054519799055596785</v>
      </c>
      <c r="C81" s="3">
        <f t="shared" si="27"/>
        <v>0.7356321839080415</v>
      </c>
      <c r="D81" s="3">
        <f t="shared" si="27"/>
        <v>2.1835814901307593</v>
      </c>
      <c r="E81" s="3">
        <f t="shared" si="27"/>
        <v>2.4198020426711375</v>
      </c>
      <c r="F81" s="3">
        <f t="shared" si="29"/>
        <v>-0.7852953446710442</v>
      </c>
      <c r="G81" s="3">
        <f t="shared" si="30"/>
        <v>3.762109342093778</v>
      </c>
      <c r="H81" s="3">
        <f t="shared" si="30"/>
        <v>3.7892387559977703</v>
      </c>
      <c r="I81" s="3">
        <f t="shared" si="30"/>
        <v>0.163676769581933</v>
      </c>
      <c r="J81" s="3">
        <f t="shared" si="30"/>
        <v>6.130950453804718</v>
      </c>
      <c r="K81" s="3">
        <f t="shared" si="30"/>
        <v>0.9269869662837493</v>
      </c>
      <c r="L81" s="3">
        <f t="shared" si="30"/>
        <v>1.3218931845608628</v>
      </c>
      <c r="M81" s="3">
        <f t="shared" si="30"/>
        <v>2.7787882787140505</v>
      </c>
      <c r="N81" s="3"/>
      <c r="O81" s="3">
        <f t="shared" si="17"/>
        <v>1.9607487259842953</v>
      </c>
      <c r="P81" s="3">
        <f t="shared" si="6"/>
        <v>0.8570286727819232</v>
      </c>
      <c r="R81" s="3">
        <f>O81/'[30]GDP_EDSS_A'!BC81*100</f>
        <v>105.38486557214897</v>
      </c>
    </row>
    <row r="82" spans="1:18" ht="12.75">
      <c r="A82" s="2">
        <v>2003</v>
      </c>
      <c r="B82" s="3">
        <f t="shared" si="27"/>
        <v>1.3116543373864031</v>
      </c>
      <c r="C82" s="3">
        <f t="shared" si="27"/>
        <v>1.0047789083684755</v>
      </c>
      <c r="D82" s="3">
        <f t="shared" si="27"/>
        <v>4.761488856864204</v>
      </c>
      <c r="E82" s="3">
        <f t="shared" si="27"/>
        <v>2.181837999476355</v>
      </c>
      <c r="F82" s="3">
        <f t="shared" si="29"/>
        <v>-0.09893888050657162</v>
      </c>
      <c r="G82" s="3">
        <f t="shared" si="30"/>
        <v>4.194438514513288</v>
      </c>
      <c r="H82" s="3">
        <f t="shared" si="30"/>
        <v>3.2021316379905462</v>
      </c>
      <c r="I82" s="3">
        <f t="shared" si="30"/>
        <v>0.976949621237666</v>
      </c>
      <c r="J82" s="3">
        <f t="shared" si="30"/>
        <v>2.1048992292204804</v>
      </c>
      <c r="K82" s="3">
        <f t="shared" si="30"/>
        <v>-0.1823099361222824</v>
      </c>
      <c r="L82" s="3">
        <f t="shared" si="30"/>
        <v>-0.08318512994092142</v>
      </c>
      <c r="M82" s="3">
        <f t="shared" si="30"/>
        <v>2.819337545887124</v>
      </c>
      <c r="N82" s="3"/>
      <c r="O82" s="3">
        <f t="shared" si="17"/>
        <v>1.6610074581663035</v>
      </c>
      <c r="P82" s="3">
        <f t="shared" si="6"/>
        <v>1.1894907930378507</v>
      </c>
      <c r="R82" s="3">
        <f>O82/'[30]GDP_EDSS_A'!BC82*100</f>
        <v>92.53545141789216</v>
      </c>
    </row>
    <row r="83" spans="1:18" ht="12.75">
      <c r="A83" s="2">
        <v>2004</v>
      </c>
      <c r="B83" s="3">
        <f t="shared" si="27"/>
        <v>1.878783519345295</v>
      </c>
      <c r="C83" s="3">
        <f t="shared" si="27"/>
        <v>1.6473402664717307</v>
      </c>
      <c r="D83" s="3">
        <f t="shared" si="27"/>
        <v>2.9554802134281744</v>
      </c>
      <c r="E83" s="3">
        <f t="shared" si="27"/>
        <v>2.474970288993883</v>
      </c>
      <c r="F83" s="3">
        <f t="shared" si="29"/>
        <v>0.07427764985517005</v>
      </c>
      <c r="G83" s="3">
        <f t="shared" si="30"/>
        <v>4.629752382635743</v>
      </c>
      <c r="H83" s="3">
        <f t="shared" si="30"/>
        <v>3.7572588718123523</v>
      </c>
      <c r="I83" s="3">
        <f t="shared" si="30"/>
        <v>0.6759493614850287</v>
      </c>
      <c r="J83" s="3">
        <f t="shared" si="30"/>
        <v>2.8213759311636055</v>
      </c>
      <c r="K83" s="3">
        <f t="shared" si="30"/>
        <v>0.634395128289289</v>
      </c>
      <c r="L83" s="3">
        <f t="shared" si="30"/>
        <v>2.500752035488585</v>
      </c>
      <c r="M83" s="3">
        <f t="shared" si="30"/>
        <v>4.224526543251006</v>
      </c>
      <c r="N83" s="3"/>
      <c r="O83" s="3">
        <f t="shared" si="17"/>
        <v>1.444695941628139</v>
      </c>
      <c r="P83" s="3">
        <f t="shared" si="6"/>
        <v>1.5216265674799612</v>
      </c>
      <c r="R83" s="3">
        <f>O83/'[30]GDP_EDSS_A'!BC83*100</f>
        <v>117.44292489744825</v>
      </c>
    </row>
    <row r="84" spans="1:18" ht="12.75">
      <c r="A84" s="2">
        <v>2005</v>
      </c>
      <c r="B84" s="3">
        <f t="shared" si="27"/>
        <v>1.698354358170806</v>
      </c>
      <c r="C84" s="3">
        <f t="shared" si="27"/>
        <v>0.849219424178238</v>
      </c>
      <c r="D84" s="3">
        <f t="shared" si="27"/>
        <v>3.8059248262366063</v>
      </c>
      <c r="E84" s="3">
        <f t="shared" si="27"/>
        <v>2.090129109853689</v>
      </c>
      <c r="F84" s="3">
        <f t="shared" si="29"/>
        <v>0.08411885499395311</v>
      </c>
      <c r="G84" s="3">
        <f t="shared" si="30"/>
        <v>3.7312665043379933</v>
      </c>
      <c r="H84" s="3">
        <f t="shared" si="30"/>
        <v>6.639355437996164</v>
      </c>
      <c r="I84" s="3">
        <f t="shared" si="30"/>
        <v>0.5926752419440184</v>
      </c>
      <c r="J84" s="3">
        <f t="shared" si="30"/>
        <v>3.4006489418373587</v>
      </c>
      <c r="K84" s="3">
        <f t="shared" si="30"/>
        <v>0.6873704862594865</v>
      </c>
      <c r="L84" s="3">
        <f t="shared" si="30"/>
        <v>2.156615854475308</v>
      </c>
      <c r="M84" s="3">
        <f t="shared" si="30"/>
        <v>4.202706196625505</v>
      </c>
      <c r="N84" s="3"/>
      <c r="O84" s="3">
        <f t="shared" si="17"/>
        <v>1.918318276233072</v>
      </c>
      <c r="P84" s="3">
        <f t="shared" si="6"/>
        <v>1.4420342389042995</v>
      </c>
      <c r="R84" s="3">
        <f>O84/'[30]GDP_EDSS_A'!BC84*100</f>
        <v>114.68280089007521</v>
      </c>
    </row>
    <row r="85" spans="1:18" ht="12.75">
      <c r="A85" s="2">
        <v>2006</v>
      </c>
      <c r="B85" s="3">
        <f t="shared" si="27"/>
        <v>1.820045110610935</v>
      </c>
      <c r="C85" s="3">
        <f t="shared" si="27"/>
        <v>2.401436507782151</v>
      </c>
      <c r="D85" s="3">
        <f t="shared" si="27"/>
        <v>2.950009751023841</v>
      </c>
      <c r="E85" s="3">
        <f t="shared" si="27"/>
        <v>2.6307389830809047</v>
      </c>
      <c r="F85" s="3">
        <f t="shared" si="29"/>
        <v>0.7564333918374411</v>
      </c>
      <c r="G85" s="3">
        <f t="shared" si="30"/>
        <v>3.5060000000001645</v>
      </c>
      <c r="H85" s="3">
        <f t="shared" si="30"/>
        <v>5.988605660325885</v>
      </c>
      <c r="I85" s="3">
        <f t="shared" si="30"/>
        <v>1.4587381817059208</v>
      </c>
      <c r="J85" s="3">
        <f t="shared" si="30"/>
        <v>3.772646539615576</v>
      </c>
      <c r="K85" s="3">
        <f t="shared" si="30"/>
        <v>-1.210201837206859</v>
      </c>
      <c r="L85" s="3">
        <f t="shared" si="30"/>
        <v>1.07557002946701</v>
      </c>
      <c r="M85" s="3">
        <f t="shared" si="30"/>
        <v>3.67878907969319</v>
      </c>
      <c r="N85" s="3"/>
      <c r="O85" s="3">
        <f t="shared" si="17"/>
        <v>1.8262673169794892</v>
      </c>
      <c r="P85" s="3">
        <f t="shared" si="6"/>
        <v>1.7920257093910985</v>
      </c>
      <c r="R85" s="3">
        <f>O85/'[30]GDP_EDSS_A'!BC85*100</f>
        <v>114.35708259584788</v>
      </c>
    </row>
    <row r="86" spans="2:18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R86" s="3"/>
    </row>
    <row r="87" spans="2:15" ht="12.75">
      <c r="B87" s="2" t="s">
        <v>562</v>
      </c>
      <c r="C87" s="2" t="s">
        <v>563</v>
      </c>
      <c r="D87" s="2" t="s">
        <v>565</v>
      </c>
      <c r="E87" s="2" t="s">
        <v>499</v>
      </c>
      <c r="F87" s="2" t="s">
        <v>498</v>
      </c>
      <c r="G87" s="2" t="s">
        <v>567</v>
      </c>
      <c r="H87" s="2" t="s">
        <v>568</v>
      </c>
      <c r="I87" s="2" t="s">
        <v>569</v>
      </c>
      <c r="J87" s="2" t="s">
        <v>797</v>
      </c>
      <c r="K87" s="2" t="s">
        <v>571</v>
      </c>
      <c r="L87" s="2" t="s">
        <v>572</v>
      </c>
      <c r="M87" s="2" t="s">
        <v>573</v>
      </c>
      <c r="N87" s="2" t="s">
        <v>831</v>
      </c>
      <c r="O87" s="2" t="s">
        <v>830</v>
      </c>
    </row>
    <row r="88" spans="1:18" ht="12.75">
      <c r="A88" s="2" t="s">
        <v>263</v>
      </c>
      <c r="B88" s="3">
        <f>STDEV(B69:B85)</f>
        <v>1.5099219482101198</v>
      </c>
      <c r="C88" s="3">
        <f>STDEV(C69:C85)</f>
        <v>2.328478359593322</v>
      </c>
      <c r="D88" s="3">
        <f>STDEV(D69:D85)</f>
        <v>2.9469715701791714</v>
      </c>
      <c r="E88" s="3">
        <f>STDEV(E69:E85)+0.04</f>
        <v>1.195292230853008</v>
      </c>
      <c r="F88" s="3">
        <f aca="true" t="shared" si="31" ref="F88:M88">STDEV(F69:F85)</f>
        <v>1.4442361888570086</v>
      </c>
      <c r="G88" s="3">
        <f t="shared" si="31"/>
        <v>1.2942250353704463</v>
      </c>
      <c r="H88" s="3">
        <f t="shared" si="31"/>
        <v>2.1790250671908504</v>
      </c>
      <c r="I88" s="3">
        <f t="shared" si="31"/>
        <v>1.4924693841616705</v>
      </c>
      <c r="J88" s="3">
        <f t="shared" si="31"/>
        <v>2.0702245792497043</v>
      </c>
      <c r="K88" s="3">
        <f t="shared" si="31"/>
        <v>1.943496045979715</v>
      </c>
      <c r="L88" s="3">
        <f t="shared" si="31"/>
        <v>2.436164023080037</v>
      </c>
      <c r="M88" s="3">
        <f t="shared" si="31"/>
        <v>1.7170717934815107</v>
      </c>
      <c r="N88" s="3">
        <f>E90-0.04</f>
        <v>1.104867936441282</v>
      </c>
      <c r="O88" s="3">
        <f>D90</f>
        <v>1.8095871980000644</v>
      </c>
      <c r="P88" s="3">
        <f>STDEV(P69:P85)</f>
        <v>1.8095871980000644</v>
      </c>
      <c r="R88" s="16">
        <f>P88/'[30]GDP_EDSS_A'!BD87*100</f>
        <v>158.06078067178663</v>
      </c>
    </row>
    <row r="89" spans="2:5" ht="12.75">
      <c r="B89" s="2" t="s">
        <v>828</v>
      </c>
      <c r="C89" s="2" t="s">
        <v>829</v>
      </c>
      <c r="D89" s="2" t="s">
        <v>826</v>
      </c>
      <c r="E89" s="2" t="s">
        <v>827</v>
      </c>
    </row>
    <row r="90" spans="2:5" ht="12.75">
      <c r="B90" s="3">
        <f>MIN(B88:M88)</f>
        <v>1.195292230853008</v>
      </c>
      <c r="C90" s="3">
        <f>MAX(B88:M88)</f>
        <v>2.9469715701791714</v>
      </c>
      <c r="D90" s="3">
        <f>P88</f>
        <v>1.8095871980000644</v>
      </c>
      <c r="E90" s="3">
        <f>'[30]GDP_EDSS_A'!BD87</f>
        <v>1.144867936441282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7"/>
  <sheetViews>
    <sheetView workbookViewId="0" topLeftCell="A1">
      <pane xSplit="1" ySplit="7" topLeftCell="D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7" sqref="G7"/>
    </sheetView>
  </sheetViews>
  <sheetFormatPr defaultColWidth="9.33203125" defaultRowHeight="12.75"/>
  <cols>
    <col min="1" max="1" width="18.66015625" style="2" bestFit="1" customWidth="1"/>
    <col min="2" max="6" width="9.33203125" style="2" customWidth="1"/>
    <col min="7" max="7" width="11.5" style="2" bestFit="1" customWidth="1"/>
    <col min="8" max="16384" width="9.33203125" style="2" customWidth="1"/>
  </cols>
  <sheetData>
    <row r="1" spans="1:18" ht="12.75">
      <c r="A1" s="2" t="s">
        <v>491</v>
      </c>
      <c r="B1" s="2" t="s">
        <v>505</v>
      </c>
      <c r="C1" s="2" t="s">
        <v>505</v>
      </c>
      <c r="D1" s="2" t="s">
        <v>505</v>
      </c>
      <c r="E1" s="2" t="s">
        <v>505</v>
      </c>
      <c r="F1" s="2" t="s">
        <v>505</v>
      </c>
      <c r="H1" s="2" t="s">
        <v>505</v>
      </c>
      <c r="I1" s="2" t="s">
        <v>505</v>
      </c>
      <c r="J1" s="2" t="s">
        <v>505</v>
      </c>
      <c r="K1" s="2" t="s">
        <v>505</v>
      </c>
      <c r="L1" s="2" t="s">
        <v>505</v>
      </c>
      <c r="M1" s="2" t="s">
        <v>505</v>
      </c>
      <c r="N1" s="2" t="s">
        <v>505</v>
      </c>
      <c r="P1" s="2" t="s">
        <v>505</v>
      </c>
      <c r="Q1" s="2" t="s">
        <v>505</v>
      </c>
      <c r="R1" s="2" t="s">
        <v>505</v>
      </c>
    </row>
    <row r="2" spans="1:18" ht="12.75">
      <c r="A2" s="2" t="s">
        <v>492</v>
      </c>
      <c r="B2" s="2" t="s">
        <v>496</v>
      </c>
      <c r="C2" s="2" t="s">
        <v>496</v>
      </c>
      <c r="D2" s="2" t="s">
        <v>496</v>
      </c>
      <c r="E2" s="2" t="s">
        <v>496</v>
      </c>
      <c r="F2" s="2" t="s">
        <v>496</v>
      </c>
      <c r="H2" s="2" t="s">
        <v>496</v>
      </c>
      <c r="I2" s="2" t="s">
        <v>496</v>
      </c>
      <c r="J2" s="2" t="s">
        <v>496</v>
      </c>
      <c r="K2" s="2" t="s">
        <v>496</v>
      </c>
      <c r="L2" s="2" t="s">
        <v>496</v>
      </c>
      <c r="M2" s="2" t="s">
        <v>496</v>
      </c>
      <c r="N2" s="2" t="s">
        <v>496</v>
      </c>
      <c r="P2" s="2" t="s">
        <v>496</v>
      </c>
      <c r="Q2" s="2" t="s">
        <v>496</v>
      </c>
      <c r="R2" s="2" t="s">
        <v>496</v>
      </c>
    </row>
    <row r="3" spans="1:18" ht="12.75">
      <c r="A3" s="2" t="s">
        <v>493</v>
      </c>
      <c r="B3" s="2" t="s">
        <v>562</v>
      </c>
      <c r="C3" s="2" t="s">
        <v>563</v>
      </c>
      <c r="D3" s="2" t="s">
        <v>565</v>
      </c>
      <c r="E3" s="2" t="s">
        <v>499</v>
      </c>
      <c r="F3" s="2" t="s">
        <v>498</v>
      </c>
      <c r="G3" s="2" t="s">
        <v>93</v>
      </c>
      <c r="H3" s="2" t="s">
        <v>567</v>
      </c>
      <c r="I3" s="2" t="s">
        <v>568</v>
      </c>
      <c r="J3" s="2" t="s">
        <v>569</v>
      </c>
      <c r="K3" s="2" t="s">
        <v>570</v>
      </c>
      <c r="L3" s="2" t="s">
        <v>571</v>
      </c>
      <c r="M3" s="2" t="s">
        <v>572</v>
      </c>
      <c r="N3" s="2" t="s">
        <v>573</v>
      </c>
      <c r="P3" s="2" t="s">
        <v>111</v>
      </c>
      <c r="Q3" s="2" t="s">
        <v>574</v>
      </c>
      <c r="R3" s="2" t="s">
        <v>112</v>
      </c>
    </row>
    <row r="4" spans="1:18" ht="12.75">
      <c r="A4" s="2" t="s">
        <v>494</v>
      </c>
      <c r="B4" s="2" t="s">
        <v>501</v>
      </c>
      <c r="C4" s="2" t="s">
        <v>501</v>
      </c>
      <c r="D4" s="2" t="s">
        <v>501</v>
      </c>
      <c r="E4" s="2" t="s">
        <v>501</v>
      </c>
      <c r="F4" s="2" t="s">
        <v>501</v>
      </c>
      <c r="H4" s="2" t="s">
        <v>501</v>
      </c>
      <c r="I4" s="2" t="s">
        <v>501</v>
      </c>
      <c r="J4" s="2" t="s">
        <v>501</v>
      </c>
      <c r="K4" s="2" t="s">
        <v>501</v>
      </c>
      <c r="L4" s="2" t="s">
        <v>501</v>
      </c>
      <c r="M4" s="2" t="s">
        <v>501</v>
      </c>
      <c r="N4" s="2" t="s">
        <v>501</v>
      </c>
      <c r="P4" s="2" t="s">
        <v>501</v>
      </c>
      <c r="Q4" s="2" t="s">
        <v>501</v>
      </c>
      <c r="R4" s="2" t="s">
        <v>501</v>
      </c>
    </row>
    <row r="5" spans="1:18" ht="12.75">
      <c r="A5" s="2" t="s">
        <v>495</v>
      </c>
      <c r="B5" s="2" t="s">
        <v>118</v>
      </c>
      <c r="C5" s="2" t="s">
        <v>119</v>
      </c>
      <c r="D5" s="2" t="s">
        <v>121</v>
      </c>
      <c r="E5" s="2" t="s">
        <v>508</v>
      </c>
      <c r="F5" s="2" t="s">
        <v>509</v>
      </c>
      <c r="H5" s="2" t="s">
        <v>113</v>
      </c>
      <c r="I5" s="2" t="s">
        <v>122</v>
      </c>
      <c r="J5" s="2" t="s">
        <v>114</v>
      </c>
      <c r="K5" s="2" t="s">
        <v>123</v>
      </c>
      <c r="L5" s="2" t="s">
        <v>115</v>
      </c>
      <c r="M5" s="2" t="s">
        <v>116</v>
      </c>
      <c r="N5" s="2" t="s">
        <v>117</v>
      </c>
      <c r="P5" s="2" t="s">
        <v>120</v>
      </c>
      <c r="Q5" s="2" t="s">
        <v>124</v>
      </c>
      <c r="R5" s="2" t="s">
        <v>125</v>
      </c>
    </row>
    <row r="6" spans="1:18" ht="12.75">
      <c r="A6" s="2" t="s">
        <v>500</v>
      </c>
      <c r="B6" s="2" t="s">
        <v>126</v>
      </c>
      <c r="C6" s="2" t="s">
        <v>127</v>
      </c>
      <c r="D6" s="2" t="s">
        <v>129</v>
      </c>
      <c r="E6" s="2" t="s">
        <v>512</v>
      </c>
      <c r="F6" s="2" t="s">
        <v>513</v>
      </c>
      <c r="H6" s="2" t="s">
        <v>130</v>
      </c>
      <c r="I6" s="2" t="s">
        <v>131</v>
      </c>
      <c r="J6" s="2" t="s">
        <v>132</v>
      </c>
      <c r="K6" s="2" t="s">
        <v>133</v>
      </c>
      <c r="L6" s="2" t="s">
        <v>134</v>
      </c>
      <c r="M6" s="2" t="s">
        <v>135</v>
      </c>
      <c r="N6" s="2" t="s">
        <v>136</v>
      </c>
      <c r="P6" s="2" t="s">
        <v>128</v>
      </c>
      <c r="Q6" s="2" t="s">
        <v>137</v>
      </c>
      <c r="R6" s="2" t="s">
        <v>131</v>
      </c>
    </row>
    <row r="7" spans="2:18" ht="12.75">
      <c r="B7" s="2" t="s">
        <v>138</v>
      </c>
      <c r="C7" s="2" t="s">
        <v>139</v>
      </c>
      <c r="D7" s="2" t="s">
        <v>140</v>
      </c>
      <c r="E7" s="2" t="s">
        <v>18</v>
      </c>
      <c r="F7" s="2" t="s">
        <v>516</v>
      </c>
      <c r="G7" s="13" t="s">
        <v>516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150</v>
      </c>
      <c r="P7" s="2" t="s">
        <v>147</v>
      </c>
      <c r="Q7" s="2" t="s">
        <v>148</v>
      </c>
      <c r="R7" s="2" t="s">
        <v>149</v>
      </c>
    </row>
    <row r="8" spans="1:19" ht="12.75">
      <c r="A8" s="2" t="s">
        <v>525</v>
      </c>
      <c r="B8" s="3">
        <v>30.631998854788748</v>
      </c>
      <c r="C8" s="3">
        <v>25.716734907149146</v>
      </c>
      <c r="D8" s="3">
        <v>14.951714729597267</v>
      </c>
      <c r="E8" s="3">
        <v>18.239118285900517</v>
      </c>
      <c r="F8" s="4" t="s">
        <v>497</v>
      </c>
      <c r="G8" s="4">
        <v>36.93109142855869</v>
      </c>
      <c r="H8" s="3">
        <v>1.9096041981156466</v>
      </c>
      <c r="I8" s="3">
        <v>10.31105232755501</v>
      </c>
      <c r="J8" s="3">
        <v>7.565559111985666</v>
      </c>
      <c r="K8" s="3">
        <v>27.531836210827763</v>
      </c>
      <c r="L8" s="3">
        <v>29.922212734252295</v>
      </c>
      <c r="M8" s="3">
        <v>2.4201092352822546</v>
      </c>
      <c r="N8" s="3">
        <v>6.77144649440152</v>
      </c>
      <c r="O8" s="3"/>
      <c r="P8" s="3">
        <v>17.83410695827165</v>
      </c>
      <c r="Q8" s="3">
        <v>15.874685163278162</v>
      </c>
      <c r="R8" s="3">
        <v>10.89508978129516</v>
      </c>
      <c r="S8" s="3"/>
    </row>
    <row r="9" spans="1:19" ht="12.75">
      <c r="A9" s="2" t="s">
        <v>526</v>
      </c>
      <c r="B9" s="3">
        <v>32.07300836898296</v>
      </c>
      <c r="C9" s="3">
        <v>26.832987173693077</v>
      </c>
      <c r="D9" s="3">
        <v>15.921109230190927</v>
      </c>
      <c r="E9" s="3">
        <v>19.22357724400721</v>
      </c>
      <c r="F9" s="4" t="s">
        <v>497</v>
      </c>
      <c r="G9" s="4">
        <v>38.8662854281586</v>
      </c>
      <c r="H9" s="3">
        <v>1.9667419615238313</v>
      </c>
      <c r="I9" s="3">
        <v>11.235102918688918</v>
      </c>
      <c r="J9" s="3">
        <v>7.9820119071408415</v>
      </c>
      <c r="K9" s="3">
        <v>28.815819029519684</v>
      </c>
      <c r="L9" s="3">
        <v>32.15967009685575</v>
      </c>
      <c r="M9" s="3">
        <v>2.6015224472029757</v>
      </c>
      <c r="N9" s="3">
        <v>7.329145577506424</v>
      </c>
      <c r="O9" s="3"/>
      <c r="P9" s="3">
        <v>18.880947057205965</v>
      </c>
      <c r="Q9" s="3">
        <v>17.048704085763372</v>
      </c>
      <c r="R9" s="3">
        <v>11.920086204963733</v>
      </c>
      <c r="S9" s="3"/>
    </row>
    <row r="10" spans="1:19" ht="12.75">
      <c r="A10" s="2" t="s">
        <v>527</v>
      </c>
      <c r="B10" s="3">
        <v>34.11351336662349</v>
      </c>
      <c r="C10" s="3">
        <v>28.294714150033187</v>
      </c>
      <c r="D10" s="3">
        <v>17.057865561546397</v>
      </c>
      <c r="E10" s="3">
        <v>20.389103614782794</v>
      </c>
      <c r="F10" s="4" t="s">
        <v>497</v>
      </c>
      <c r="G10" s="4">
        <v>40.98417450888299</v>
      </c>
      <c r="H10" s="3">
        <v>2.0509449812832616</v>
      </c>
      <c r="I10" s="3">
        <v>12.20197536652916</v>
      </c>
      <c r="J10" s="3">
        <v>8.398464702296016</v>
      </c>
      <c r="K10" s="3">
        <v>30.324350461354562</v>
      </c>
      <c r="L10" s="3">
        <v>34.66547116321751</v>
      </c>
      <c r="M10" s="3">
        <v>2.8342252582932854</v>
      </c>
      <c r="N10" s="3">
        <v>7.936685256636107</v>
      </c>
      <c r="O10" s="3"/>
      <c r="P10" s="3">
        <v>20.11998045552793</v>
      </c>
      <c r="Q10" s="3">
        <v>18.072886346455007</v>
      </c>
      <c r="R10" s="3">
        <v>12.764971435974898</v>
      </c>
      <c r="S10" s="3"/>
    </row>
    <row r="11" spans="1:19" ht="12.75">
      <c r="A11" s="2" t="s">
        <v>528</v>
      </c>
      <c r="B11" s="3">
        <v>36.680242177633666</v>
      </c>
      <c r="C11" s="3">
        <v>30.262690150986423</v>
      </c>
      <c r="D11" s="3">
        <v>18.9318562934041</v>
      </c>
      <c r="E11" s="3">
        <v>21.893941187568572</v>
      </c>
      <c r="F11" s="4" t="s">
        <v>497</v>
      </c>
      <c r="G11" s="4">
        <v>43.86666773259332</v>
      </c>
      <c r="H11" s="3">
        <v>2.3697135560567455</v>
      </c>
      <c r="I11" s="3">
        <v>13.59481259891722</v>
      </c>
      <c r="J11" s="3">
        <v>9.300779091798892</v>
      </c>
      <c r="K11" s="3">
        <v>32.18444390672534</v>
      </c>
      <c r="L11" s="3">
        <v>37.44339542250355</v>
      </c>
      <c r="M11" s="3">
        <v>3.1277157424894866</v>
      </c>
      <c r="N11" s="3">
        <v>8.840690550051127</v>
      </c>
      <c r="O11" s="3"/>
      <c r="P11" s="3">
        <v>21.991820515158135</v>
      </c>
      <c r="Q11" s="3">
        <v>19.28702210482188</v>
      </c>
      <c r="R11" s="3">
        <v>13.940606311684249</v>
      </c>
      <c r="S11" s="3"/>
    </row>
    <row r="12" spans="1:19" ht="12.75">
      <c r="A12" s="2" t="s">
        <v>529</v>
      </c>
      <c r="B12" s="3">
        <v>40.17285845770423</v>
      </c>
      <c r="C12" s="3">
        <v>34.09936010034912</v>
      </c>
      <c r="D12" s="3">
        <v>22.088350545888677</v>
      </c>
      <c r="E12" s="3">
        <v>24.882314284496093</v>
      </c>
      <c r="F12" s="4" t="s">
        <v>497</v>
      </c>
      <c r="G12" s="4">
        <v>46.92508740195646</v>
      </c>
      <c r="H12" s="3">
        <v>3.0072507056939317</v>
      </c>
      <c r="I12" s="3">
        <v>15.902685294788643</v>
      </c>
      <c r="J12" s="3">
        <v>11.105407870804648</v>
      </c>
      <c r="K12" s="3">
        <v>35.2240605516038</v>
      </c>
      <c r="L12" s="3">
        <v>41.041468748556625</v>
      </c>
      <c r="M12" s="3">
        <v>4.002488350734365</v>
      </c>
      <c r="N12" s="3">
        <v>10.230211994397227</v>
      </c>
      <c r="O12" s="3"/>
      <c r="P12" s="3">
        <v>25.351114035653296</v>
      </c>
      <c r="Q12" s="3">
        <v>21.19869843920857</v>
      </c>
      <c r="R12" s="3">
        <v>16.157611355849223</v>
      </c>
      <c r="S12" s="3"/>
    </row>
    <row r="13" spans="1:19" ht="12.75">
      <c r="A13" s="2" t="s">
        <v>530</v>
      </c>
      <c r="B13" s="3">
        <v>43.56555882371876</v>
      </c>
      <c r="C13" s="3">
        <v>38.45323587753285</v>
      </c>
      <c r="D13" s="3">
        <v>26.022593607370816</v>
      </c>
      <c r="E13" s="3">
        <v>27.790043912008425</v>
      </c>
      <c r="F13" s="4" t="s">
        <v>497</v>
      </c>
      <c r="G13" s="4">
        <v>49.70608361649369</v>
      </c>
      <c r="H13" s="3">
        <v>3.4092198833349725</v>
      </c>
      <c r="I13" s="3">
        <v>19.222506077000954</v>
      </c>
      <c r="J13" s="3">
        <v>12.979445449002933</v>
      </c>
      <c r="K13" s="3">
        <v>39.009336864281146</v>
      </c>
      <c r="L13" s="3">
        <v>45.23292181451316</v>
      </c>
      <c r="M13" s="3">
        <v>4.819322708021473</v>
      </c>
      <c r="N13" s="3">
        <v>11.961743045947873</v>
      </c>
      <c r="O13" s="3"/>
      <c r="P13" s="3">
        <v>27.786244031375944</v>
      </c>
      <c r="Q13" s="3">
        <v>23.271905185336514</v>
      </c>
      <c r="R13" s="3">
        <v>20.073421439060205</v>
      </c>
      <c r="S13" s="3"/>
    </row>
    <row r="14" spans="1:19" ht="12.75">
      <c r="A14" s="2" t="s">
        <v>531</v>
      </c>
      <c r="B14" s="3">
        <v>46.753986654691644</v>
      </c>
      <c r="C14" s="3">
        <v>41.97505231872539</v>
      </c>
      <c r="D14" s="3">
        <v>29.754934784320856</v>
      </c>
      <c r="E14" s="3">
        <v>30.46497258027484</v>
      </c>
      <c r="F14" s="4" t="s">
        <v>497</v>
      </c>
      <c r="G14" s="4">
        <v>51.81720715916561</v>
      </c>
      <c r="H14" s="3">
        <v>3.863064135671787</v>
      </c>
      <c r="I14" s="3">
        <v>22.679807556937735</v>
      </c>
      <c r="J14" s="3">
        <v>15.131118223971333</v>
      </c>
      <c r="K14" s="3">
        <v>42.83121361183491</v>
      </c>
      <c r="L14" s="3">
        <v>49.3298876605055</v>
      </c>
      <c r="M14" s="3">
        <v>5.698844353208375</v>
      </c>
      <c r="N14" s="3">
        <v>14.070515850168857</v>
      </c>
      <c r="O14" s="3"/>
      <c r="P14" s="3">
        <v>30.28700599419978</v>
      </c>
      <c r="Q14" s="3">
        <v>25.663920482200055</v>
      </c>
      <c r="R14" s="3">
        <v>23.3920704845815</v>
      </c>
      <c r="S14" s="3"/>
    </row>
    <row r="15" spans="1:19" ht="12.75">
      <c r="A15" s="2" t="s">
        <v>532</v>
      </c>
      <c r="B15" s="3">
        <v>49.313767423763444</v>
      </c>
      <c r="C15" s="3">
        <v>44.95983464131503</v>
      </c>
      <c r="D15" s="3">
        <v>33.521400223445596</v>
      </c>
      <c r="E15" s="3">
        <v>33.35748645877525</v>
      </c>
      <c r="F15" s="4" t="s">
        <v>497</v>
      </c>
      <c r="G15" s="4">
        <v>53.75239883570114</v>
      </c>
      <c r="H15" s="3">
        <v>4.333197662656937</v>
      </c>
      <c r="I15" s="3">
        <v>25.7725085873932</v>
      </c>
      <c r="J15" s="3">
        <v>17.768652593287438</v>
      </c>
      <c r="K15" s="3">
        <v>45.70325961766899</v>
      </c>
      <c r="L15" s="3">
        <v>52.52355568643249</v>
      </c>
      <c r="M15" s="3">
        <v>7.248455113615157</v>
      </c>
      <c r="N15" s="3">
        <v>17.521547464574542</v>
      </c>
      <c r="O15" s="3"/>
      <c r="P15" s="3">
        <v>33.66071912353717</v>
      </c>
      <c r="Q15" s="3">
        <v>28.61220018963393</v>
      </c>
      <c r="R15" s="3">
        <v>27.1071953010279</v>
      </c>
      <c r="S15" s="3"/>
    </row>
    <row r="16" spans="1:19" ht="12.75">
      <c r="A16" s="2" t="s">
        <v>533</v>
      </c>
      <c r="B16" s="3">
        <v>51.07873041993877</v>
      </c>
      <c r="C16" s="3">
        <v>46.96980660265382</v>
      </c>
      <c r="D16" s="3">
        <v>36.13585156991808</v>
      </c>
      <c r="E16" s="3">
        <v>36.44324034914806</v>
      </c>
      <c r="F16" s="4" t="s">
        <v>497</v>
      </c>
      <c r="G16" s="4">
        <v>55.21394709501987</v>
      </c>
      <c r="H16" s="3">
        <v>4.8762570192676735</v>
      </c>
      <c r="I16" s="3">
        <v>27.740140493068555</v>
      </c>
      <c r="J16" s="3">
        <v>19.92032536825584</v>
      </c>
      <c r="K16" s="3">
        <v>47.12118024346395</v>
      </c>
      <c r="L16" s="3">
        <v>54.66652582922282</v>
      </c>
      <c r="M16" s="3">
        <v>8.889722287346007</v>
      </c>
      <c r="N16" s="3">
        <v>20.98804685016023</v>
      </c>
      <c r="O16" s="3"/>
      <c r="P16" s="3">
        <v>37.0298012122951</v>
      </c>
      <c r="Q16" s="3">
        <v>31.450648169270597</v>
      </c>
      <c r="R16" s="3">
        <v>29.334312285854153</v>
      </c>
      <c r="S16" s="3"/>
    </row>
    <row r="17" spans="1:19" ht="12.75">
      <c r="A17" s="2" t="s">
        <v>534</v>
      </c>
      <c r="B17" s="3">
        <v>52.97226687945379</v>
      </c>
      <c r="C17" s="3">
        <v>49.06892684043991</v>
      </c>
      <c r="D17" s="3">
        <v>38.83409943393476</v>
      </c>
      <c r="E17" s="3">
        <v>40.323256335578726</v>
      </c>
      <c r="F17" s="4" t="s">
        <v>497</v>
      </c>
      <c r="G17" s="4">
        <v>57.44686580973184</v>
      </c>
      <c r="H17" s="3">
        <v>5.804996278878667</v>
      </c>
      <c r="I17" s="3">
        <v>31.412722966842836</v>
      </c>
      <c r="J17" s="3">
        <v>22.835494934342055</v>
      </c>
      <c r="K17" s="3">
        <v>49.2598326732796</v>
      </c>
      <c r="L17" s="3">
        <v>56.96823450110873</v>
      </c>
      <c r="M17" s="3">
        <v>10.9821479723744</v>
      </c>
      <c r="N17" s="3">
        <v>24.276666867174814</v>
      </c>
      <c r="O17" s="3"/>
      <c r="P17" s="3">
        <v>40.58875596864707</v>
      </c>
      <c r="Q17" s="3">
        <v>33.71817258768355</v>
      </c>
      <c r="R17" s="3">
        <v>33.28438570729322</v>
      </c>
      <c r="S17" s="3"/>
    </row>
    <row r="18" spans="1:19" ht="12.75">
      <c r="A18" s="2" t="s">
        <v>535</v>
      </c>
      <c r="B18" s="3">
        <v>56.32296925637351</v>
      </c>
      <c r="C18" s="3">
        <v>52.3324889963296</v>
      </c>
      <c r="D18" s="3">
        <v>43.336765641769034</v>
      </c>
      <c r="E18" s="3">
        <v>45.78266706466953</v>
      </c>
      <c r="F18" s="4" t="s">
        <v>497</v>
      </c>
      <c r="G18" s="4">
        <v>60.57294860316741</v>
      </c>
      <c r="H18" s="3">
        <v>7.248977826055165</v>
      </c>
      <c r="I18" s="3">
        <v>37.13719362421845</v>
      </c>
      <c r="J18" s="3">
        <v>27.69411087781909</v>
      </c>
      <c r="K18" s="3">
        <v>52.3631538587598</v>
      </c>
      <c r="L18" s="3">
        <v>60.80408788774293</v>
      </c>
      <c r="M18" s="3">
        <v>12.815276239330737</v>
      </c>
      <c r="N18" s="3">
        <v>28.05166235574152</v>
      </c>
      <c r="O18" s="3"/>
      <c r="P18" s="3">
        <v>45.5833333333333</v>
      </c>
      <c r="Q18" s="3">
        <v>38.33877043706647</v>
      </c>
      <c r="R18" s="3">
        <v>39.26578560939794</v>
      </c>
      <c r="S18" s="3"/>
    </row>
    <row r="19" spans="1:19" ht="12.75">
      <c r="A19" s="2" t="s">
        <v>536</v>
      </c>
      <c r="B19" s="3">
        <v>60.15679616213631</v>
      </c>
      <c r="C19" s="3">
        <v>56.324554935789926</v>
      </c>
      <c r="D19" s="3">
        <v>48.5405293795155</v>
      </c>
      <c r="E19" s="3">
        <v>51.88702267324131</v>
      </c>
      <c r="F19" s="4" t="s">
        <v>497</v>
      </c>
      <c r="G19" s="4">
        <v>64.41627445015752</v>
      </c>
      <c r="H19" s="3">
        <v>9.022002721289727</v>
      </c>
      <c r="I19" s="3">
        <v>44.69213038450299</v>
      </c>
      <c r="J19" s="3">
        <v>32.62213562048865</v>
      </c>
      <c r="K19" s="3">
        <v>56.59040515084474</v>
      </c>
      <c r="L19" s="3">
        <v>64.90743124213049</v>
      </c>
      <c r="M19" s="3">
        <v>15.383555427854013</v>
      </c>
      <c r="N19" s="3">
        <v>32.13515394728924</v>
      </c>
      <c r="O19" s="3"/>
      <c r="P19" s="3">
        <v>50.9583333333333</v>
      </c>
      <c r="Q19" s="3">
        <v>42.984538602307566</v>
      </c>
      <c r="R19" s="3">
        <v>43.93049437102302</v>
      </c>
      <c r="S19" s="3"/>
    </row>
    <row r="20" spans="1:19" ht="12.75">
      <c r="A20" s="2" t="s">
        <v>537</v>
      </c>
      <c r="B20" s="3">
        <v>63.42957522792544</v>
      </c>
      <c r="C20" s="3">
        <v>61.239351487647575</v>
      </c>
      <c r="D20" s="3">
        <v>53.184240023084485</v>
      </c>
      <c r="E20" s="3">
        <v>58.10229702419007</v>
      </c>
      <c r="F20" s="4" t="s">
        <v>497</v>
      </c>
      <c r="G20" s="4">
        <v>67.79271544879005</v>
      </c>
      <c r="H20" s="3">
        <v>10.90931405230004</v>
      </c>
      <c r="I20" s="3">
        <v>52.3420124897947</v>
      </c>
      <c r="J20" s="3">
        <v>37.96661315831339</v>
      </c>
      <c r="K20" s="3">
        <v>61.88559777657255</v>
      </c>
      <c r="L20" s="3">
        <v>68.71234962528986</v>
      </c>
      <c r="M20" s="3">
        <v>18.88027134225802</v>
      </c>
      <c r="N20" s="3">
        <v>36.76517345386734</v>
      </c>
      <c r="O20" s="3"/>
      <c r="P20" s="3">
        <v>56.1</v>
      </c>
      <c r="Q20" s="3">
        <v>46.66856246372692</v>
      </c>
      <c r="R20" s="3">
        <v>47.70435633871759</v>
      </c>
      <c r="S20" s="3"/>
    </row>
    <row r="21" spans="1:19" ht="12.75">
      <c r="A21" s="2" t="s">
        <v>538</v>
      </c>
      <c r="B21" s="3">
        <v>65.54519312393336</v>
      </c>
      <c r="C21" s="3">
        <v>65.93234957886581</v>
      </c>
      <c r="D21" s="3">
        <v>57.63378854962129</v>
      </c>
      <c r="E21" s="3">
        <v>63.59851194250293</v>
      </c>
      <c r="F21" s="4" t="s">
        <v>497</v>
      </c>
      <c r="G21" s="4">
        <v>70.0256279686634</v>
      </c>
      <c r="H21" s="3">
        <v>13.117541038377427</v>
      </c>
      <c r="I21" s="3">
        <v>57.83527889491907</v>
      </c>
      <c r="J21" s="3">
        <v>43.51931709371571</v>
      </c>
      <c r="K21" s="3">
        <v>67.2506279887033</v>
      </c>
      <c r="L21" s="3">
        <v>70.65211193827308</v>
      </c>
      <c r="M21" s="3">
        <v>23.620285133058836</v>
      </c>
      <c r="N21" s="3">
        <v>41.24223388988665</v>
      </c>
      <c r="O21" s="3"/>
      <c r="P21" s="3">
        <v>59.975</v>
      </c>
      <c r="Q21" s="3">
        <v>50.80949474868442</v>
      </c>
      <c r="R21" s="3">
        <v>49.90210474791971</v>
      </c>
      <c r="S21" s="3"/>
    </row>
    <row r="22" spans="1:19" ht="12.75">
      <c r="A22" s="2" t="s">
        <v>539</v>
      </c>
      <c r="B22" s="3">
        <v>69.25823889746574</v>
      </c>
      <c r="C22" s="3">
        <v>70.11741694120096</v>
      </c>
      <c r="D22" s="3">
        <v>61.707147973466384</v>
      </c>
      <c r="E22" s="3">
        <v>68.47893660185711</v>
      </c>
      <c r="F22" s="4" t="s">
        <v>497</v>
      </c>
      <c r="G22" s="4">
        <v>71.71046763484053</v>
      </c>
      <c r="H22" s="3">
        <v>15.53759053899853</v>
      </c>
      <c r="I22" s="3">
        <v>62.79956409104188</v>
      </c>
      <c r="J22" s="3">
        <v>48.239115438807694</v>
      </c>
      <c r="K22" s="3">
        <v>71.0414438265789</v>
      </c>
      <c r="L22" s="3">
        <v>72.96490546529151</v>
      </c>
      <c r="M22" s="3">
        <v>30.41899053719094</v>
      </c>
      <c r="N22" s="3">
        <v>45.89201777075048</v>
      </c>
      <c r="O22" s="3"/>
      <c r="P22" s="3">
        <v>63.7666666666667</v>
      </c>
      <c r="Q22" s="3">
        <v>54.9056947404409</v>
      </c>
      <c r="R22" s="3">
        <v>52.373959862946606</v>
      </c>
      <c r="S22" s="3"/>
    </row>
    <row r="23" spans="1:19" ht="12.75">
      <c r="A23" s="2" t="s">
        <v>540</v>
      </c>
      <c r="B23" s="3">
        <v>71.46736476697801</v>
      </c>
      <c r="C23" s="3">
        <v>73.53050593196313</v>
      </c>
      <c r="D23" s="3">
        <v>65.32746245639585</v>
      </c>
      <c r="E23" s="3">
        <v>72.47201132334217</v>
      </c>
      <c r="F23" s="4" t="s">
        <v>497</v>
      </c>
      <c r="G23" s="4">
        <v>73.18554851897376</v>
      </c>
      <c r="H23" s="3">
        <v>18.536742793889218</v>
      </c>
      <c r="I23" s="3">
        <v>66.21759652106583</v>
      </c>
      <c r="J23" s="3">
        <v>52.68127858712955</v>
      </c>
      <c r="K23" s="3">
        <v>73.94958695201875</v>
      </c>
      <c r="L23" s="3">
        <v>74.58759124634477</v>
      </c>
      <c r="M23" s="3">
        <v>36.39492267585483</v>
      </c>
      <c r="N23" s="3">
        <v>49.9385585755901</v>
      </c>
      <c r="O23" s="3"/>
      <c r="P23" s="3">
        <v>66.7333333333333</v>
      </c>
      <c r="Q23" s="3">
        <v>58.94757694743639</v>
      </c>
      <c r="R23" s="3">
        <v>55.55066079295155</v>
      </c>
      <c r="S23" s="3"/>
    </row>
    <row r="24" spans="1:19" ht="12.75">
      <c r="A24" s="2" t="s">
        <v>541</v>
      </c>
      <c r="B24" s="3">
        <v>72.68296842007807</v>
      </c>
      <c r="C24" s="3">
        <v>74.48309463438657</v>
      </c>
      <c r="D24" s="3">
        <v>67.22195886763133</v>
      </c>
      <c r="E24" s="3">
        <v>74.31173253144102</v>
      </c>
      <c r="F24" s="4" t="s">
        <v>497</v>
      </c>
      <c r="G24" s="4">
        <v>73.09081859656278</v>
      </c>
      <c r="H24" s="3">
        <v>22.804102807383178</v>
      </c>
      <c r="I24" s="3">
        <v>68.74381696637818</v>
      </c>
      <c r="J24" s="3">
        <v>55.73526575160082</v>
      </c>
      <c r="K24" s="3">
        <v>74.16741652092102</v>
      </c>
      <c r="L24" s="3">
        <v>74.66219748915182</v>
      </c>
      <c r="M24" s="3">
        <v>40.676099356221734</v>
      </c>
      <c r="N24" s="3">
        <v>54.33140559073993</v>
      </c>
      <c r="O24" s="3"/>
      <c r="P24" s="3">
        <v>69.2166666666667</v>
      </c>
      <c r="Q24" s="3">
        <v>61.44619503918871</v>
      </c>
      <c r="R24" s="3">
        <v>57.45472344591284</v>
      </c>
      <c r="S24" s="3"/>
    </row>
    <row r="25" spans="1:19" ht="12.75">
      <c r="A25" s="2" t="s">
        <v>542</v>
      </c>
      <c r="B25" s="3">
        <v>73.70052997795916</v>
      </c>
      <c r="C25" s="3">
        <v>75.64092161580083</v>
      </c>
      <c r="D25" s="3">
        <v>69.96571229079996</v>
      </c>
      <c r="E25" s="3">
        <v>76.75576964558267</v>
      </c>
      <c r="F25" s="4" t="s">
        <v>497</v>
      </c>
      <c r="G25" s="4">
        <v>73.27350903155829</v>
      </c>
      <c r="H25" s="3">
        <v>26.540542870347835</v>
      </c>
      <c r="I25" s="3">
        <v>70.88727673815833</v>
      </c>
      <c r="J25" s="3">
        <v>58.37280012091693</v>
      </c>
      <c r="K25" s="3">
        <v>74.06797258769052</v>
      </c>
      <c r="L25" s="3">
        <v>74.13373660260187</v>
      </c>
      <c r="M25" s="3">
        <v>44.476527665268506</v>
      </c>
      <c r="N25" s="3">
        <v>57.18177209098487</v>
      </c>
      <c r="O25" s="3"/>
      <c r="P25" s="3">
        <v>71.975</v>
      </c>
      <c r="Q25" s="3">
        <v>64.01510673444677</v>
      </c>
      <c r="R25" s="3">
        <v>59.838472834067545</v>
      </c>
      <c r="S25" s="3"/>
    </row>
    <row r="26" spans="1:19" ht="12.75">
      <c r="A26" s="2" t="s">
        <v>543</v>
      </c>
      <c r="B26" s="3">
        <v>75.12390477618543</v>
      </c>
      <c r="C26" s="3">
        <v>76.51990762484672</v>
      </c>
      <c r="D26" s="3">
        <v>73.531502949878</v>
      </c>
      <c r="E26" s="3">
        <v>78.82880269062498</v>
      </c>
      <c r="F26" s="4" t="s">
        <v>497</v>
      </c>
      <c r="G26" s="4">
        <v>74.23433623435436</v>
      </c>
      <c r="H26" s="3">
        <v>30.130616303073943</v>
      </c>
      <c r="I26" s="3">
        <v>72.41831943228703</v>
      </c>
      <c r="J26" s="3">
        <v>61.35737848619568</v>
      </c>
      <c r="K26" s="3">
        <v>75.19026840824722</v>
      </c>
      <c r="L26" s="3">
        <v>74.68706623675392</v>
      </c>
      <c r="M26" s="3">
        <v>48.78943797356551</v>
      </c>
      <c r="N26" s="3">
        <v>59.949643811602584</v>
      </c>
      <c r="O26" s="3"/>
      <c r="P26" s="3">
        <v>75.25</v>
      </c>
      <c r="Q26" s="3">
        <v>67.75025321673118</v>
      </c>
      <c r="R26" s="3">
        <v>62.77533039647577</v>
      </c>
      <c r="S26" s="3"/>
    </row>
    <row r="27" spans="1:19" ht="12.75">
      <c r="A27" s="2" t="s">
        <v>544</v>
      </c>
      <c r="B27" s="3">
        <v>77.0500034393175</v>
      </c>
      <c r="C27" s="3">
        <v>78.89619523213452</v>
      </c>
      <c r="D27" s="3">
        <v>78.40928681328911</v>
      </c>
      <c r="E27" s="3">
        <v>81.58647211032111</v>
      </c>
      <c r="F27" s="4" t="s">
        <v>497</v>
      </c>
      <c r="G27" s="4">
        <v>76.29133237518762</v>
      </c>
      <c r="H27" s="3">
        <v>34.25851073659507</v>
      </c>
      <c r="I27" s="3">
        <v>75.40385268583798</v>
      </c>
      <c r="J27" s="3">
        <v>65.17486244178478</v>
      </c>
      <c r="K27" s="3">
        <v>77.72490485530597</v>
      </c>
      <c r="L27" s="3">
        <v>75.49530053383076</v>
      </c>
      <c r="M27" s="3">
        <v>54.94498018927915</v>
      </c>
      <c r="N27" s="3">
        <v>64.02110491445464</v>
      </c>
      <c r="O27" s="3"/>
      <c r="P27" s="3">
        <v>78.85</v>
      </c>
      <c r="Q27" s="3">
        <v>72.11484696762982</v>
      </c>
      <c r="R27" s="3">
        <v>67.67009300048929</v>
      </c>
      <c r="S27" s="3"/>
    </row>
    <row r="28" spans="1:19" ht="12.75">
      <c r="A28" s="2" t="s">
        <v>545</v>
      </c>
      <c r="B28" s="3">
        <v>79.56362276384569</v>
      </c>
      <c r="C28" s="3">
        <v>81.62034121867904</v>
      </c>
      <c r="D28" s="3">
        <v>83.19452343822012</v>
      </c>
      <c r="E28" s="3">
        <v>84.34414153001771</v>
      </c>
      <c r="F28" s="4" t="s">
        <v>497</v>
      </c>
      <c r="G28" s="4">
        <v>78.34346711646808</v>
      </c>
      <c r="H28" s="3">
        <v>41.24881371890823</v>
      </c>
      <c r="I28" s="3">
        <v>77.87265903012047</v>
      </c>
      <c r="J28" s="3">
        <v>69.40879919252905</v>
      </c>
      <c r="K28" s="3">
        <v>80.6022677159215</v>
      </c>
      <c r="L28" s="3">
        <v>77.9756753520667</v>
      </c>
      <c r="M28" s="3">
        <v>62.29247492010289</v>
      </c>
      <c r="N28" s="3">
        <v>68.3220046231449</v>
      </c>
      <c r="O28" s="3"/>
      <c r="P28" s="3">
        <v>80.9416666666667</v>
      </c>
      <c r="Q28" s="3">
        <v>79.59792058739895</v>
      </c>
      <c r="R28" s="3">
        <v>74.08223201174744</v>
      </c>
      <c r="S28" s="3"/>
    </row>
    <row r="29" spans="1:19" ht="12.75">
      <c r="A29" s="2" t="s">
        <v>546</v>
      </c>
      <c r="B29" s="3">
        <v>82.21655111117853</v>
      </c>
      <c r="C29" s="3">
        <v>84.23917228306257</v>
      </c>
      <c r="D29" s="3">
        <v>86.61877126197642</v>
      </c>
      <c r="E29" s="3">
        <v>87.05743752389921</v>
      </c>
      <c r="F29" s="3">
        <v>81.9</v>
      </c>
      <c r="G29" s="4">
        <v>81.9</v>
      </c>
      <c r="H29" s="3">
        <v>49.28113384836925</v>
      </c>
      <c r="I29" s="3">
        <v>80.36060340807961</v>
      </c>
      <c r="J29" s="3">
        <v>73.78155354165837</v>
      </c>
      <c r="K29" s="3">
        <v>83.11573604309912</v>
      </c>
      <c r="L29" s="3">
        <v>80.41891317976454</v>
      </c>
      <c r="M29" s="3">
        <v>69.098696528123</v>
      </c>
      <c r="N29" s="3">
        <v>72.37713863419577</v>
      </c>
      <c r="O29" s="3"/>
      <c r="P29" s="3">
        <v>82.8583333333333</v>
      </c>
      <c r="Q29" s="3">
        <v>87.11294584516878</v>
      </c>
      <c r="R29" s="3">
        <v>78.41899167890338</v>
      </c>
      <c r="S29" s="3"/>
    </row>
    <row r="30" spans="1:19" ht="12.75">
      <c r="A30" s="2" t="s">
        <v>547</v>
      </c>
      <c r="B30" s="3">
        <v>85.52968308832686</v>
      </c>
      <c r="C30" s="3">
        <v>86.28611140650388</v>
      </c>
      <c r="D30" s="3">
        <v>88.87256871672207</v>
      </c>
      <c r="E30" s="3">
        <v>89.11701194412579</v>
      </c>
      <c r="F30" s="3">
        <v>86.05833333333334</v>
      </c>
      <c r="G30" s="4">
        <v>86.05833333333332</v>
      </c>
      <c r="H30" s="3">
        <v>57.100028779016945</v>
      </c>
      <c r="I30" s="3">
        <v>82.86768581971533</v>
      </c>
      <c r="J30" s="3">
        <v>77.52962869805495</v>
      </c>
      <c r="K30" s="3">
        <v>85.7373466473145</v>
      </c>
      <c r="L30" s="3">
        <v>82.97911452049125</v>
      </c>
      <c r="M30" s="3">
        <v>75.27727164267934</v>
      </c>
      <c r="N30" s="3">
        <v>76.66600785419048</v>
      </c>
      <c r="O30" s="3"/>
      <c r="P30" s="3">
        <v>84.6</v>
      </c>
      <c r="Q30" s="3">
        <v>89.17574359449542</v>
      </c>
      <c r="R30" s="3">
        <v>81.34605971610395</v>
      </c>
      <c r="S30" s="3"/>
    </row>
    <row r="31" spans="1:19" ht="12.75">
      <c r="A31" s="2" t="s">
        <v>548</v>
      </c>
      <c r="B31" s="3">
        <v>88.63082307425044</v>
      </c>
      <c r="C31" s="3">
        <v>88.66239901379167</v>
      </c>
      <c r="D31" s="3">
        <v>90.73984535193384</v>
      </c>
      <c r="E31" s="3">
        <v>90.99382549429785</v>
      </c>
      <c r="F31" s="3">
        <v>89.875</v>
      </c>
      <c r="G31" s="4">
        <v>89.875</v>
      </c>
      <c r="H31" s="3">
        <v>65.33070879914007</v>
      </c>
      <c r="I31" s="3">
        <v>84.042473077792</v>
      </c>
      <c r="J31" s="3">
        <v>81.0000686576814</v>
      </c>
      <c r="K31" s="3">
        <v>88.80496018291548</v>
      </c>
      <c r="L31" s="3">
        <v>85.12344559267308</v>
      </c>
      <c r="M31" s="3">
        <v>80.17176264675471</v>
      </c>
      <c r="N31" s="3">
        <v>80.16859870586315</v>
      </c>
      <c r="O31" s="3"/>
      <c r="P31" s="3">
        <v>85.6583333333333</v>
      </c>
      <c r="Q31" s="3">
        <v>93.38952561403065</v>
      </c>
      <c r="R31" s="3">
        <v>82.61869799314714</v>
      </c>
      <c r="S31" s="3"/>
    </row>
    <row r="32" spans="1:19" ht="12.75">
      <c r="A32" s="2" t="s">
        <v>549</v>
      </c>
      <c r="B32" s="3">
        <v>91.253466851408</v>
      </c>
      <c r="C32" s="3">
        <v>90.77061227376254</v>
      </c>
      <c r="D32" s="3">
        <v>91.72520124398424</v>
      </c>
      <c r="E32" s="3">
        <v>92.50511730436179</v>
      </c>
      <c r="F32" s="3">
        <v>92.34166666666667</v>
      </c>
      <c r="G32" s="4">
        <v>92.34166666666664</v>
      </c>
      <c r="H32" s="3">
        <v>72.46664309358465</v>
      </c>
      <c r="I32" s="3">
        <v>86.03057459146021</v>
      </c>
      <c r="J32" s="3">
        <v>84.26228221973028</v>
      </c>
      <c r="K32" s="3">
        <v>90.76293991934614</v>
      </c>
      <c r="L32" s="3">
        <v>87.50820166385687</v>
      </c>
      <c r="M32" s="3">
        <v>84.35223378670615</v>
      </c>
      <c r="N32" s="3">
        <v>83.95132808001993</v>
      </c>
      <c r="O32" s="3"/>
      <c r="P32" s="3">
        <v>87.3666666666666</v>
      </c>
      <c r="Q32" s="3">
        <v>95.40631300463623</v>
      </c>
      <c r="R32" s="3">
        <v>84.66470876162525</v>
      </c>
      <c r="S32" s="3"/>
    </row>
    <row r="33" spans="1:19" ht="12.75">
      <c r="A33" s="2" t="s">
        <v>550</v>
      </c>
      <c r="B33" s="3">
        <v>93.30676070927521</v>
      </c>
      <c r="C33" s="3">
        <v>92.10204819877039</v>
      </c>
      <c r="D33" s="3">
        <v>92.62889780796483</v>
      </c>
      <c r="E33" s="3">
        <v>94.14996513484968</v>
      </c>
      <c r="F33" s="3">
        <v>93.93333333333334</v>
      </c>
      <c r="G33" s="4">
        <v>93.93333333333332</v>
      </c>
      <c r="H33" s="3">
        <v>78.9430283704772</v>
      </c>
      <c r="I33" s="3">
        <v>88.19941260637096</v>
      </c>
      <c r="J33" s="3">
        <v>88.68130910165485</v>
      </c>
      <c r="K33" s="3">
        <v>92.5012766458925</v>
      </c>
      <c r="L33" s="3">
        <v>89.3417455648001</v>
      </c>
      <c r="M33" s="3">
        <v>87.830201511955</v>
      </c>
      <c r="N33" s="3">
        <v>87.87584535666102</v>
      </c>
      <c r="O33" s="3"/>
      <c r="P33" s="3">
        <v>89.2</v>
      </c>
      <c r="Q33" s="3">
        <v>97.74900710284916</v>
      </c>
      <c r="R33" s="3">
        <v>87.55261869799295</v>
      </c>
      <c r="S33" s="3"/>
    </row>
    <row r="34" spans="1:19" ht="12.75">
      <c r="A34" s="2" t="s">
        <v>551</v>
      </c>
      <c r="B34" s="3">
        <v>95.02692429521728</v>
      </c>
      <c r="C34" s="3">
        <v>93.99835506990955</v>
      </c>
      <c r="D34" s="3">
        <v>93.20006174745264</v>
      </c>
      <c r="E34" s="3">
        <v>96.0408372134869</v>
      </c>
      <c r="F34" s="3">
        <v>95.29166666666667</v>
      </c>
      <c r="G34" s="4">
        <v>95.29166666666666</v>
      </c>
      <c r="H34" s="3">
        <v>85.41337224319325</v>
      </c>
      <c r="I34" s="3">
        <v>89.73567286693275</v>
      </c>
      <c r="J34" s="3">
        <v>92.20596926713918</v>
      </c>
      <c r="K34" s="3">
        <v>93.79025198524357</v>
      </c>
      <c r="L34" s="3">
        <v>91.14347076702387</v>
      </c>
      <c r="M34" s="3">
        <v>90.57111647423721</v>
      </c>
      <c r="N34" s="3">
        <v>91.00291309690559</v>
      </c>
      <c r="O34" s="3"/>
      <c r="P34" s="3">
        <v>91.0833333333333</v>
      </c>
      <c r="Q34" s="3">
        <v>98.27045783502096</v>
      </c>
      <c r="R34" s="3">
        <v>89.69652471855096</v>
      </c>
      <c r="S34" s="3"/>
    </row>
    <row r="35" spans="1:19" ht="12.75">
      <c r="A35" s="2" t="s">
        <v>552</v>
      </c>
      <c r="B35" s="3">
        <v>96.28603104212893</v>
      </c>
      <c r="C35" s="3">
        <v>95.52814005404771</v>
      </c>
      <c r="D35" s="3">
        <v>94.31383142945326</v>
      </c>
      <c r="E35" s="3">
        <v>97.19363654767527</v>
      </c>
      <c r="F35" s="3">
        <v>97.08333333333333</v>
      </c>
      <c r="G35" s="4">
        <v>97.08333333333334</v>
      </c>
      <c r="H35" s="3">
        <v>90.14439585357952</v>
      </c>
      <c r="I35" s="3">
        <v>90.99329768807911</v>
      </c>
      <c r="J35" s="3">
        <v>94.08983451536614</v>
      </c>
      <c r="K35" s="3">
        <v>95.07284436941194</v>
      </c>
      <c r="L35" s="3">
        <v>93.10898916944947</v>
      </c>
      <c r="M35" s="3">
        <v>92.52891287586739</v>
      </c>
      <c r="N35" s="3">
        <v>92.79631523317667</v>
      </c>
      <c r="O35" s="3"/>
      <c r="P35" s="3">
        <v>93.0833333333333</v>
      </c>
      <c r="Q35" s="3">
        <v>98.9184370536756</v>
      </c>
      <c r="R35" s="3">
        <v>92.50611845325521</v>
      </c>
      <c r="S35" s="3"/>
    </row>
    <row r="36" spans="1:19" ht="12.75">
      <c r="A36" s="2" t="s">
        <v>553</v>
      </c>
      <c r="B36" s="3">
        <v>97.15711118150206</v>
      </c>
      <c r="C36" s="3">
        <v>96.43990130419458</v>
      </c>
      <c r="D36" s="3">
        <v>95.63340537202812</v>
      </c>
      <c r="E36" s="3">
        <v>97.84735812133073</v>
      </c>
      <c r="F36" s="3">
        <v>97.99166666666666</v>
      </c>
      <c r="G36" s="4">
        <v>97.99166666666666</v>
      </c>
      <c r="H36" s="3">
        <v>94.44088111435049</v>
      </c>
      <c r="I36" s="3">
        <v>93.19978914074855</v>
      </c>
      <c r="J36" s="3">
        <v>95.93676122931443</v>
      </c>
      <c r="K36" s="3">
        <v>95.98418057900301</v>
      </c>
      <c r="L36" s="3">
        <v>94.95538524445475</v>
      </c>
      <c r="M36" s="3">
        <v>95.04240555127215</v>
      </c>
      <c r="N36" s="3">
        <v>94.4977700629882</v>
      </c>
      <c r="O36" s="3"/>
      <c r="P36" s="3">
        <v>94.8083333333333</v>
      </c>
      <c r="Q36" s="3">
        <v>98.65387749102962</v>
      </c>
      <c r="R36" s="3">
        <v>95.66813509544787</v>
      </c>
      <c r="S36" s="3"/>
    </row>
    <row r="37" spans="1:19" ht="12.75">
      <c r="A37" s="2" t="s">
        <v>554</v>
      </c>
      <c r="B37" s="3">
        <v>97.70351599619957</v>
      </c>
      <c r="C37" s="3">
        <v>97.51850546351781</v>
      </c>
      <c r="D37" s="3">
        <v>96.74205001543687</v>
      </c>
      <c r="E37" s="3">
        <v>98.33659491193737</v>
      </c>
      <c r="F37" s="3">
        <v>98.55</v>
      </c>
      <c r="G37" s="4">
        <v>98.55</v>
      </c>
      <c r="H37" s="3">
        <v>96.93108195659217</v>
      </c>
      <c r="I37" s="3">
        <v>94.72851871375858</v>
      </c>
      <c r="J37" s="3">
        <v>97.5251182033094</v>
      </c>
      <c r="K37" s="3">
        <v>96.94866504095573</v>
      </c>
      <c r="L37" s="3">
        <v>97.05491626522755</v>
      </c>
      <c r="M37" s="3">
        <v>97.23207401696222</v>
      </c>
      <c r="N37" s="3">
        <v>96.68130376124637</v>
      </c>
      <c r="O37" s="3"/>
      <c r="P37" s="3">
        <v>97.1583333333333</v>
      </c>
      <c r="Q37" s="3">
        <v>99.11014688167994</v>
      </c>
      <c r="R37" s="3">
        <v>97.15614292706783</v>
      </c>
      <c r="S37" s="3"/>
    </row>
    <row r="38" spans="1:19" ht="12.75">
      <c r="A38" s="2" t="s">
        <v>555</v>
      </c>
      <c r="B38" s="3">
        <v>100</v>
      </c>
      <c r="C38" s="3">
        <v>100</v>
      </c>
      <c r="D38" s="3">
        <v>100</v>
      </c>
      <c r="E38" s="3">
        <v>100</v>
      </c>
      <c r="F38" s="3">
        <v>100</v>
      </c>
      <c r="G38" s="4">
        <v>100</v>
      </c>
      <c r="H38" s="3">
        <v>100</v>
      </c>
      <c r="I38" s="3">
        <v>100</v>
      </c>
      <c r="J38" s="3">
        <v>100</v>
      </c>
      <c r="K38" s="3">
        <v>100</v>
      </c>
      <c r="L38" s="3">
        <v>100</v>
      </c>
      <c r="M38" s="3">
        <v>100</v>
      </c>
      <c r="N38" s="3">
        <v>100</v>
      </c>
      <c r="O38" s="3"/>
      <c r="P38" s="3">
        <v>100</v>
      </c>
      <c r="Q38" s="3">
        <v>100</v>
      </c>
      <c r="R38" s="3">
        <v>100</v>
      </c>
      <c r="S38" s="3"/>
    </row>
    <row r="39" spans="1:19" ht="12.75">
      <c r="A39" s="2" t="s">
        <v>556</v>
      </c>
      <c r="B39" s="3">
        <v>102.6634372925463</v>
      </c>
      <c r="C39" s="3">
        <v>102.47444483609446</v>
      </c>
      <c r="D39" s="3">
        <v>102.56623896017328</v>
      </c>
      <c r="E39" s="3">
        <v>101.66340508806263</v>
      </c>
      <c r="F39" s="3">
        <v>101.975</v>
      </c>
      <c r="G39" s="4">
        <v>101.975</v>
      </c>
      <c r="H39" s="3">
        <v>103.4013605442177</v>
      </c>
      <c r="I39" s="3">
        <v>104.87235484599742</v>
      </c>
      <c r="J39" s="3">
        <v>102.78516548463386</v>
      </c>
      <c r="K39" s="3">
        <v>102.66745800506472</v>
      </c>
      <c r="L39" s="3">
        <v>104.2</v>
      </c>
      <c r="M39" s="3">
        <v>104.3947571318427</v>
      </c>
      <c r="N39" s="3">
        <v>103.59110087564771</v>
      </c>
      <c r="O39" s="3"/>
      <c r="P39" s="3">
        <v>102.35</v>
      </c>
      <c r="Q39" s="3">
        <v>102.40595834145448</v>
      </c>
      <c r="R39" s="3">
        <v>101.8208516886931</v>
      </c>
      <c r="S39" s="3"/>
    </row>
    <row r="40" spans="1:19" ht="12.75">
      <c r="A40" s="2" t="s">
        <v>557</v>
      </c>
      <c r="B40" s="3">
        <v>104.5135288846338</v>
      </c>
      <c r="C40" s="3">
        <v>104.15697332863354</v>
      </c>
      <c r="D40" s="3">
        <v>104.16847192134645</v>
      </c>
      <c r="E40" s="3">
        <v>103.62035225048923</v>
      </c>
      <c r="F40" s="3">
        <v>103.375</v>
      </c>
      <c r="G40" s="4">
        <v>103.375</v>
      </c>
      <c r="H40" s="3">
        <v>107.09426627793975</v>
      </c>
      <c r="I40" s="3">
        <v>109.75096693900308</v>
      </c>
      <c r="J40" s="3">
        <v>105.31914893617021</v>
      </c>
      <c r="K40" s="3">
        <v>104.79685929000186</v>
      </c>
      <c r="L40" s="3">
        <v>107.6</v>
      </c>
      <c r="M40" s="3">
        <v>108.09560524286816</v>
      </c>
      <c r="N40" s="3">
        <v>106.76800921191705</v>
      </c>
      <c r="O40" s="3"/>
      <c r="P40" s="3">
        <v>104.833333333333</v>
      </c>
      <c r="Q40" s="3">
        <v>104.61637265834435</v>
      </c>
      <c r="R40" s="3">
        <v>103.48507097405776</v>
      </c>
      <c r="S40" s="3"/>
    </row>
    <row r="41" spans="1:19" ht="12.75">
      <c r="A41" s="2" t="s">
        <v>558</v>
      </c>
      <c r="B41" s="3">
        <v>105.93026967515502</v>
      </c>
      <c r="C41" s="3">
        <v>105.81600281988018</v>
      </c>
      <c r="D41" s="3">
        <v>105.08248625229128</v>
      </c>
      <c r="E41" s="3">
        <v>105.7729941291585</v>
      </c>
      <c r="F41" s="3">
        <v>104.45833333333333</v>
      </c>
      <c r="G41" s="4">
        <v>104.45833333333337</v>
      </c>
      <c r="H41" s="3">
        <v>110.8843537414966</v>
      </c>
      <c r="I41" s="3">
        <v>113.5701723913743</v>
      </c>
      <c r="J41" s="3">
        <v>108.13386524822695</v>
      </c>
      <c r="K41" s="3">
        <v>106.94502767807876</v>
      </c>
      <c r="L41" s="3">
        <v>109.85833333333333</v>
      </c>
      <c r="M41" s="3">
        <v>111.64474428167566</v>
      </c>
      <c r="N41" s="3">
        <v>110.01283129805358</v>
      </c>
      <c r="O41" s="3"/>
      <c r="P41" s="3">
        <v>107.025</v>
      </c>
      <c r="Q41" s="3">
        <v>106.63092343428991</v>
      </c>
      <c r="R41" s="3">
        <v>106.50024473813019</v>
      </c>
      <c r="S41" s="3"/>
    </row>
    <row r="42" spans="1:19" ht="12.75">
      <c r="A42" s="2" t="s">
        <v>559</v>
      </c>
      <c r="B42" s="3">
        <v>108.11371122820998</v>
      </c>
      <c r="C42" s="3">
        <v>108.0296087416285</v>
      </c>
      <c r="D42" s="3">
        <v>105.27912014664223</v>
      </c>
      <c r="E42" s="3">
        <v>108.07240704500978</v>
      </c>
      <c r="F42" s="3">
        <v>106.2</v>
      </c>
      <c r="G42" s="4">
        <v>106.2</v>
      </c>
      <c r="H42" s="3">
        <v>114.0913508260447</v>
      </c>
      <c r="I42" s="3">
        <v>116.06289389874945</v>
      </c>
      <c r="J42" s="3">
        <v>110.52009456264776</v>
      </c>
      <c r="K42" s="3">
        <v>109.32528264718827</v>
      </c>
      <c r="L42" s="3">
        <v>111.225</v>
      </c>
      <c r="M42" s="3">
        <v>114.2750706759188</v>
      </c>
      <c r="N42" s="3">
        <v>113.35630600259607</v>
      </c>
      <c r="O42" s="3"/>
      <c r="P42" s="3">
        <v>108.26666666666667</v>
      </c>
      <c r="Q42" s="3">
        <v>107.02936036015892</v>
      </c>
      <c r="R42" s="3">
        <v>109.65736661771903</v>
      </c>
      <c r="S42" s="3"/>
    </row>
    <row r="43" spans="1:19" ht="12.75">
      <c r="A43" s="2" t="s">
        <v>560</v>
      </c>
      <c r="B43" s="3">
        <v>110.60180348260081</v>
      </c>
      <c r="C43" s="3">
        <v>111.03748090706146</v>
      </c>
      <c r="D43" s="3">
        <v>106.18563572737877</v>
      </c>
      <c r="E43" s="3">
        <v>109.90704500978474</v>
      </c>
      <c r="F43" s="3">
        <v>108.275</v>
      </c>
      <c r="G43" s="4">
        <v>108.275</v>
      </c>
      <c r="H43" s="3">
        <v>118.15427218833706</v>
      </c>
      <c r="I43" s="3">
        <v>118.8850107481706</v>
      </c>
      <c r="J43" s="3">
        <v>112.71424349881798</v>
      </c>
      <c r="K43" s="3">
        <v>112.04702527929886</v>
      </c>
      <c r="L43" s="3">
        <v>113.075</v>
      </c>
      <c r="M43" s="3">
        <v>116.89638910305835</v>
      </c>
      <c r="N43" s="3">
        <v>117.17484966872482</v>
      </c>
      <c r="O43" s="3"/>
      <c r="P43" s="3">
        <v>110.225</v>
      </c>
      <c r="Q43" s="3">
        <v>107.5143862250099</v>
      </c>
      <c r="R43" s="3">
        <v>112.76064610866372</v>
      </c>
      <c r="S43" s="3"/>
    </row>
    <row r="44" spans="1:19" ht="12.75">
      <c r="A44" s="2" t="s">
        <v>561</v>
      </c>
      <c r="B44" s="3">
        <v>112.20887906813873</v>
      </c>
      <c r="C44" s="3">
        <v>113.0224149586883</v>
      </c>
      <c r="D44" s="3">
        <v>107.84921068710767</v>
      </c>
      <c r="E44" s="3">
        <v>111.78245270711024</v>
      </c>
      <c r="F44" s="3">
        <v>110.125</v>
      </c>
      <c r="G44" s="4">
        <v>110.125</v>
      </c>
      <c r="H44" s="3">
        <v>121.93225504155915</v>
      </c>
      <c r="I44" s="3">
        <v>123.56776615131106</v>
      </c>
      <c r="J44" s="3">
        <v>115.07092198581562</v>
      </c>
      <c r="K44" s="3">
        <v>115.04521693073073</v>
      </c>
      <c r="L44" s="3">
        <v>114.38333333333333</v>
      </c>
      <c r="M44" s="3">
        <v>120.1032253919301</v>
      </c>
      <c r="N44" s="3">
        <v>121.29450619369727</v>
      </c>
      <c r="O44" s="3"/>
      <c r="P44" s="3">
        <v>112.30833333333332</v>
      </c>
      <c r="Q44" s="3">
        <v>108.97681269630291</v>
      </c>
      <c r="R44" s="3">
        <v>116.3631913852178</v>
      </c>
      <c r="S44" s="3"/>
    </row>
    <row r="45" ht="12.75"/>
    <row r="46" spans="2:13" ht="12.75">
      <c r="B46" s="2" t="s">
        <v>138</v>
      </c>
      <c r="C46" s="2" t="s">
        <v>139</v>
      </c>
      <c r="D46" s="2" t="s">
        <v>140</v>
      </c>
      <c r="E46" s="2" t="s">
        <v>18</v>
      </c>
      <c r="F46" s="2" t="s">
        <v>516</v>
      </c>
      <c r="G46" s="2" t="s">
        <v>141</v>
      </c>
      <c r="H46" s="2" t="s">
        <v>142</v>
      </c>
      <c r="I46" s="2" t="s">
        <v>143</v>
      </c>
      <c r="J46" s="2" t="s">
        <v>144</v>
      </c>
      <c r="K46" s="2" t="s">
        <v>145</v>
      </c>
      <c r="L46" s="2" t="s">
        <v>146</v>
      </c>
      <c r="M46" s="2" t="s">
        <v>150</v>
      </c>
    </row>
    <row r="47" spans="2:13" ht="12.75">
      <c r="B47" s="2" t="s">
        <v>275</v>
      </c>
      <c r="C47" s="2" t="s">
        <v>266</v>
      </c>
      <c r="D47" s="2" t="s">
        <v>277</v>
      </c>
      <c r="E47" s="2" t="s">
        <v>271</v>
      </c>
      <c r="F47" s="2" t="s">
        <v>267</v>
      </c>
      <c r="G47" s="2" t="s">
        <v>269</v>
      </c>
      <c r="H47" s="2" t="s">
        <v>268</v>
      </c>
      <c r="I47" s="2" t="s">
        <v>272</v>
      </c>
      <c r="J47" s="2" t="s">
        <v>273</v>
      </c>
      <c r="K47" s="2" t="s">
        <v>274</v>
      </c>
      <c r="L47" s="2" t="s">
        <v>276</v>
      </c>
      <c r="M47" s="2" t="s">
        <v>270</v>
      </c>
    </row>
    <row r="48" spans="1:13" ht="12.75">
      <c r="A48" s="2" t="s">
        <v>265</v>
      </c>
      <c r="B48" s="2">
        <v>103.4</v>
      </c>
      <c r="C48" s="2">
        <v>102.3</v>
      </c>
      <c r="D48" s="2">
        <v>106.9</v>
      </c>
      <c r="E48" s="2">
        <v>102.1</v>
      </c>
      <c r="F48" s="2">
        <v>110.6</v>
      </c>
      <c r="G48" s="2">
        <v>75.9</v>
      </c>
      <c r="H48" s="2">
        <v>96.9</v>
      </c>
      <c r="I48" s="2">
        <v>88.4</v>
      </c>
      <c r="J48" s="2">
        <v>111.2</v>
      </c>
      <c r="K48" s="2">
        <v>100.1</v>
      </c>
      <c r="L48" s="2">
        <v>71.2</v>
      </c>
      <c r="M48" s="2">
        <v>80.9</v>
      </c>
    </row>
    <row r="49" spans="1:13" ht="12.75">
      <c r="A49" s="2" t="s">
        <v>264</v>
      </c>
      <c r="B49" s="3">
        <f>(B44/B36-1)*100</f>
        <v>15.492193729924741</v>
      </c>
      <c r="C49" s="3">
        <f>(C44/C36-1)*100</f>
        <v>17.194660540131103</v>
      </c>
      <c r="D49" s="3">
        <f>(D44/D36-1)*100</f>
        <v>12.773575580162877</v>
      </c>
      <c r="E49" s="3">
        <f>(E44/E36-1)*100</f>
        <v>14.241666666666664</v>
      </c>
      <c r="F49" s="3">
        <f>(F44/F36-1)*100</f>
        <v>12.382005272557194</v>
      </c>
      <c r="G49" s="3">
        <f aca="true" t="shared" si="0" ref="G49:M49">(H44/H36-1)*100</f>
        <v>29.10961185751928</v>
      </c>
      <c r="H49" s="3">
        <f t="shared" si="0"/>
        <v>32.58374003904814</v>
      </c>
      <c r="I49" s="3">
        <f t="shared" si="0"/>
        <v>19.944555675342677</v>
      </c>
      <c r="J49" s="3">
        <f t="shared" si="0"/>
        <v>19.858518598321417</v>
      </c>
      <c r="K49" s="3">
        <f t="shared" si="0"/>
        <v>20.46008031968165</v>
      </c>
      <c r="L49" s="3">
        <f t="shared" si="0"/>
        <v>26.368040345042076</v>
      </c>
      <c r="M49" s="3">
        <f t="shared" si="0"/>
        <v>28.357003676221694</v>
      </c>
    </row>
    <row r="50" spans="2:13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8" ht="12.75">
      <c r="B51" s="2" t="s">
        <v>138</v>
      </c>
      <c r="C51" s="2" t="s">
        <v>139</v>
      </c>
      <c r="D51" s="2" t="s">
        <v>140</v>
      </c>
      <c r="E51" s="2" t="s">
        <v>18</v>
      </c>
      <c r="F51" s="2" t="s">
        <v>516</v>
      </c>
      <c r="G51" s="2" t="s">
        <v>141</v>
      </c>
      <c r="H51" s="2" t="s">
        <v>142</v>
      </c>
      <c r="I51" s="2" t="s">
        <v>143</v>
      </c>
      <c r="J51" s="2" t="s">
        <v>144</v>
      </c>
      <c r="K51" s="2" t="s">
        <v>145</v>
      </c>
      <c r="L51" s="2" t="s">
        <v>146</v>
      </c>
      <c r="M51" s="2" t="s">
        <v>150</v>
      </c>
      <c r="O51" s="2" t="s">
        <v>317</v>
      </c>
      <c r="P51" s="2" t="s">
        <v>323</v>
      </c>
      <c r="R51" s="2" t="s">
        <v>321</v>
      </c>
    </row>
    <row r="52" spans="1:18" ht="12.75">
      <c r="A52" s="2">
        <v>1970</v>
      </c>
      <c r="B52" s="3">
        <f aca="true" t="shared" si="1" ref="B52:E67">B8</f>
        <v>30.631998854788748</v>
      </c>
      <c r="C52" s="3">
        <f t="shared" si="1"/>
        <v>25.716734907149146</v>
      </c>
      <c r="D52" s="3">
        <f t="shared" si="1"/>
        <v>14.951714729597267</v>
      </c>
      <c r="E52" s="3">
        <f t="shared" si="1"/>
        <v>18.239118285900517</v>
      </c>
      <c r="F52" s="3">
        <f aca="true" t="shared" si="2" ref="F52:M83">G8</f>
        <v>36.93109142855869</v>
      </c>
      <c r="G52" s="3">
        <f t="shared" si="2"/>
        <v>1.9096041981156466</v>
      </c>
      <c r="H52" s="3">
        <f t="shared" si="2"/>
        <v>10.31105232755501</v>
      </c>
      <c r="I52" s="3">
        <f t="shared" si="2"/>
        <v>7.565559111985666</v>
      </c>
      <c r="J52" s="3">
        <f t="shared" si="2"/>
        <v>27.531836210827763</v>
      </c>
      <c r="K52" s="3">
        <f t="shared" si="2"/>
        <v>29.922212734252295</v>
      </c>
      <c r="L52" s="3">
        <f t="shared" si="2"/>
        <v>2.4201092352822546</v>
      </c>
      <c r="M52" s="3">
        <f t="shared" si="2"/>
        <v>6.77144649440152</v>
      </c>
      <c r="O52" s="3">
        <v>29.16034034092028</v>
      </c>
      <c r="P52" s="3">
        <v>11.990176513954166</v>
      </c>
      <c r="R52" s="2">
        <v>25.735007641023763</v>
      </c>
    </row>
    <row r="53" spans="1:18" ht="12.75">
      <c r="A53" s="2">
        <v>1971</v>
      </c>
      <c r="B53" s="3">
        <f t="shared" si="1"/>
        <v>32.07300836898296</v>
      </c>
      <c r="C53" s="3">
        <f t="shared" si="1"/>
        <v>26.832987173693077</v>
      </c>
      <c r="D53" s="3">
        <f t="shared" si="1"/>
        <v>15.921109230190927</v>
      </c>
      <c r="E53" s="3">
        <f t="shared" si="1"/>
        <v>19.22357724400721</v>
      </c>
      <c r="F53" s="3">
        <f t="shared" si="2"/>
        <v>38.8662854281586</v>
      </c>
      <c r="G53" s="3">
        <f t="shared" si="2"/>
        <v>1.9667419615238313</v>
      </c>
      <c r="H53" s="3">
        <f t="shared" si="2"/>
        <v>11.235102918688918</v>
      </c>
      <c r="I53" s="3">
        <f t="shared" si="2"/>
        <v>7.9820119071408415</v>
      </c>
      <c r="J53" s="3">
        <f t="shared" si="2"/>
        <v>28.815819029519684</v>
      </c>
      <c r="K53" s="3">
        <f t="shared" si="2"/>
        <v>32.15967009685575</v>
      </c>
      <c r="L53" s="3">
        <f t="shared" si="2"/>
        <v>2.6015224472029757</v>
      </c>
      <c r="M53" s="3">
        <f t="shared" si="2"/>
        <v>7.329145577506424</v>
      </c>
      <c r="O53" s="3">
        <v>30.747460630002227</v>
      </c>
      <c r="P53" s="3">
        <v>13.036727804925988</v>
      </c>
      <c r="R53" s="2">
        <v>27.221086602001623</v>
      </c>
    </row>
    <row r="54" spans="1:18" ht="12.75">
      <c r="A54" s="2">
        <v>1972</v>
      </c>
      <c r="B54" s="3">
        <f t="shared" si="1"/>
        <v>34.11351336662349</v>
      </c>
      <c r="C54" s="3">
        <f t="shared" si="1"/>
        <v>28.294714150033187</v>
      </c>
      <c r="D54" s="3">
        <f t="shared" si="1"/>
        <v>17.057865561546397</v>
      </c>
      <c r="E54" s="3">
        <f t="shared" si="1"/>
        <v>20.389103614782794</v>
      </c>
      <c r="F54" s="3">
        <f t="shared" si="2"/>
        <v>40.98417450888299</v>
      </c>
      <c r="G54" s="3">
        <f t="shared" si="2"/>
        <v>2.0509449812832616</v>
      </c>
      <c r="H54" s="3">
        <f t="shared" si="2"/>
        <v>12.20197536652916</v>
      </c>
      <c r="I54" s="3">
        <f t="shared" si="2"/>
        <v>8.398464702296016</v>
      </c>
      <c r="J54" s="3">
        <f t="shared" si="2"/>
        <v>30.324350461354562</v>
      </c>
      <c r="K54" s="3">
        <f t="shared" si="2"/>
        <v>34.66547116321751</v>
      </c>
      <c r="L54" s="3">
        <f t="shared" si="2"/>
        <v>2.8342252582932854</v>
      </c>
      <c r="M54" s="3">
        <f t="shared" si="2"/>
        <v>7.936685256636107</v>
      </c>
      <c r="O54" s="3">
        <v>32.42912191520861</v>
      </c>
      <c r="P54" s="3">
        <v>13.933738395809106</v>
      </c>
      <c r="R54" s="2">
        <v>28.754858865474674</v>
      </c>
    </row>
    <row r="55" spans="1:18" ht="12.75">
      <c r="A55" s="2">
        <v>1973</v>
      </c>
      <c r="B55" s="3">
        <f t="shared" si="1"/>
        <v>36.680242177633666</v>
      </c>
      <c r="C55" s="3">
        <f t="shared" si="1"/>
        <v>30.262690150986423</v>
      </c>
      <c r="D55" s="3">
        <f t="shared" si="1"/>
        <v>18.9318562934041</v>
      </c>
      <c r="E55" s="3">
        <f t="shared" si="1"/>
        <v>21.893941187568572</v>
      </c>
      <c r="F55" s="3">
        <f t="shared" si="2"/>
        <v>43.86666773259332</v>
      </c>
      <c r="G55" s="3">
        <f t="shared" si="2"/>
        <v>2.3697135560567455</v>
      </c>
      <c r="H55" s="3">
        <f t="shared" si="2"/>
        <v>13.59481259891722</v>
      </c>
      <c r="I55" s="3">
        <f t="shared" si="2"/>
        <v>9.300779091798892</v>
      </c>
      <c r="J55" s="3">
        <f t="shared" si="2"/>
        <v>32.18444390672534</v>
      </c>
      <c r="K55" s="3">
        <f t="shared" si="2"/>
        <v>37.44339542250355</v>
      </c>
      <c r="L55" s="3">
        <f t="shared" si="2"/>
        <v>3.1277157424894866</v>
      </c>
      <c r="M55" s="3">
        <f t="shared" si="2"/>
        <v>8.840690550051127</v>
      </c>
      <c r="O55" s="3">
        <v>34.54334941391943</v>
      </c>
      <c r="P55" s="3">
        <v>15.1669241870461</v>
      </c>
      <c r="R55" s="2">
        <v>30.70385139631502</v>
      </c>
    </row>
    <row r="56" spans="1:18" ht="12.75">
      <c r="A56" s="2">
        <v>1974</v>
      </c>
      <c r="B56" s="3">
        <f t="shared" si="1"/>
        <v>40.17285845770423</v>
      </c>
      <c r="C56" s="3">
        <f t="shared" si="1"/>
        <v>34.09936010034912</v>
      </c>
      <c r="D56" s="3">
        <f t="shared" si="1"/>
        <v>22.088350545888677</v>
      </c>
      <c r="E56" s="3">
        <f t="shared" si="1"/>
        <v>24.882314284496093</v>
      </c>
      <c r="F56" s="3">
        <f t="shared" si="2"/>
        <v>46.92508740195646</v>
      </c>
      <c r="G56" s="3">
        <f t="shared" si="2"/>
        <v>3.0072507056939317</v>
      </c>
      <c r="H56" s="3">
        <f t="shared" si="2"/>
        <v>15.902685294788643</v>
      </c>
      <c r="I56" s="3">
        <f t="shared" si="2"/>
        <v>11.105407870804648</v>
      </c>
      <c r="J56" s="3">
        <f t="shared" si="2"/>
        <v>35.2240605516038</v>
      </c>
      <c r="K56" s="3">
        <f t="shared" si="2"/>
        <v>41.041468748556625</v>
      </c>
      <c r="L56" s="3">
        <f t="shared" si="2"/>
        <v>4.002488350734365</v>
      </c>
      <c r="M56" s="3">
        <f t="shared" si="2"/>
        <v>10.230211994397227</v>
      </c>
      <c r="O56" s="3">
        <v>36.997378405767904</v>
      </c>
      <c r="P56" s="3">
        <v>17.43368552426655</v>
      </c>
      <c r="R56" s="2">
        <v>33.13133809889983</v>
      </c>
    </row>
    <row r="57" spans="1:18" ht="12.75">
      <c r="A57" s="2">
        <v>1975</v>
      </c>
      <c r="B57" s="3">
        <f t="shared" si="1"/>
        <v>43.56555882371876</v>
      </c>
      <c r="C57" s="3">
        <f t="shared" si="1"/>
        <v>38.45323587753285</v>
      </c>
      <c r="D57" s="3">
        <f t="shared" si="1"/>
        <v>26.022593607370816</v>
      </c>
      <c r="E57" s="3">
        <f t="shared" si="1"/>
        <v>27.790043912008425</v>
      </c>
      <c r="F57" s="3">
        <f t="shared" si="2"/>
        <v>49.70608361649369</v>
      </c>
      <c r="G57" s="3">
        <f t="shared" si="2"/>
        <v>3.4092198833349725</v>
      </c>
      <c r="H57" s="3">
        <f t="shared" si="2"/>
        <v>19.222506077000954</v>
      </c>
      <c r="I57" s="3">
        <f t="shared" si="2"/>
        <v>12.979445449002933</v>
      </c>
      <c r="J57" s="3">
        <f t="shared" si="2"/>
        <v>39.009336864281146</v>
      </c>
      <c r="K57" s="3">
        <f t="shared" si="2"/>
        <v>45.23292181451316</v>
      </c>
      <c r="L57" s="3">
        <f t="shared" si="2"/>
        <v>4.819322708021473</v>
      </c>
      <c r="M57" s="3">
        <f t="shared" si="2"/>
        <v>11.961743045947873</v>
      </c>
      <c r="O57" s="3">
        <v>39.496506853390684</v>
      </c>
      <c r="P57" s="3">
        <v>21.023204680309824</v>
      </c>
      <c r="R57" s="2">
        <v>35.856224629838714</v>
      </c>
    </row>
    <row r="58" spans="1:18" ht="12.75">
      <c r="A58" s="2">
        <v>1976</v>
      </c>
      <c r="B58" s="3">
        <f t="shared" si="1"/>
        <v>46.753986654691644</v>
      </c>
      <c r="C58" s="3">
        <f t="shared" si="1"/>
        <v>41.97505231872539</v>
      </c>
      <c r="D58" s="3">
        <f t="shared" si="1"/>
        <v>29.754934784320856</v>
      </c>
      <c r="E58" s="3">
        <f t="shared" si="1"/>
        <v>30.46497258027484</v>
      </c>
      <c r="F58" s="3">
        <f t="shared" si="2"/>
        <v>51.81720715916561</v>
      </c>
      <c r="G58" s="3">
        <f t="shared" si="2"/>
        <v>3.863064135671787</v>
      </c>
      <c r="H58" s="3">
        <f t="shared" si="2"/>
        <v>22.679807556937735</v>
      </c>
      <c r="I58" s="3">
        <f t="shared" si="2"/>
        <v>15.131118223971333</v>
      </c>
      <c r="J58" s="3">
        <f t="shared" si="2"/>
        <v>42.83121361183491</v>
      </c>
      <c r="K58" s="3">
        <f t="shared" si="2"/>
        <v>49.3298876605055</v>
      </c>
      <c r="L58" s="3">
        <f t="shared" si="2"/>
        <v>5.698844353208375</v>
      </c>
      <c r="M58" s="3">
        <f t="shared" si="2"/>
        <v>14.070515850168857</v>
      </c>
      <c r="O58" s="3">
        <v>41.56684899602395</v>
      </c>
      <c r="P58" s="3">
        <v>24.17287809902392</v>
      </c>
      <c r="R58" s="2">
        <v>38.149282355186884</v>
      </c>
    </row>
    <row r="59" spans="1:18" ht="12.75">
      <c r="A59" s="2">
        <v>1977</v>
      </c>
      <c r="B59" s="3">
        <f t="shared" si="1"/>
        <v>49.313767423763444</v>
      </c>
      <c r="C59" s="3">
        <f t="shared" si="1"/>
        <v>44.95983464131503</v>
      </c>
      <c r="D59" s="3">
        <f t="shared" si="1"/>
        <v>33.521400223445596</v>
      </c>
      <c r="E59" s="3">
        <f t="shared" si="1"/>
        <v>33.35748645877525</v>
      </c>
      <c r="F59" s="3">
        <f t="shared" si="2"/>
        <v>53.75239883570114</v>
      </c>
      <c r="G59" s="3">
        <f t="shared" si="2"/>
        <v>4.333197662656937</v>
      </c>
      <c r="H59" s="3">
        <f t="shared" si="2"/>
        <v>25.7725085873932</v>
      </c>
      <c r="I59" s="3">
        <f t="shared" si="2"/>
        <v>17.768652593287438</v>
      </c>
      <c r="J59" s="3">
        <f t="shared" si="2"/>
        <v>45.70325961766899</v>
      </c>
      <c r="K59" s="3">
        <f t="shared" si="2"/>
        <v>52.52355568643249</v>
      </c>
      <c r="L59" s="3">
        <f t="shared" si="2"/>
        <v>7.248455113615157</v>
      </c>
      <c r="M59" s="3">
        <f t="shared" si="2"/>
        <v>17.521547464574542</v>
      </c>
      <c r="O59" s="3">
        <v>43.45470967456117</v>
      </c>
      <c r="P59" s="3">
        <v>27.772699236560207</v>
      </c>
      <c r="R59" s="2">
        <v>40.38274854727961</v>
      </c>
    </row>
    <row r="60" spans="1:18" ht="12.75">
      <c r="A60" s="2">
        <v>1978</v>
      </c>
      <c r="B60" s="3">
        <f t="shared" si="1"/>
        <v>51.07873041993877</v>
      </c>
      <c r="C60" s="3">
        <f t="shared" si="1"/>
        <v>46.96980660265382</v>
      </c>
      <c r="D60" s="3">
        <f t="shared" si="1"/>
        <v>36.13585156991808</v>
      </c>
      <c r="E60" s="3">
        <f t="shared" si="1"/>
        <v>36.44324034914806</v>
      </c>
      <c r="F60" s="3">
        <f t="shared" si="2"/>
        <v>55.21394709501987</v>
      </c>
      <c r="G60" s="3">
        <f t="shared" si="2"/>
        <v>4.8762570192676735</v>
      </c>
      <c r="H60" s="3">
        <f t="shared" si="2"/>
        <v>27.740140493068555</v>
      </c>
      <c r="I60" s="3">
        <f t="shared" si="2"/>
        <v>19.92032536825584</v>
      </c>
      <c r="J60" s="3">
        <f t="shared" si="2"/>
        <v>47.12118024346395</v>
      </c>
      <c r="K60" s="3">
        <f t="shared" si="2"/>
        <v>54.66652582922282</v>
      </c>
      <c r="L60" s="3">
        <f t="shared" si="2"/>
        <v>8.889722287346007</v>
      </c>
      <c r="M60" s="3">
        <f t="shared" si="2"/>
        <v>20.98804685016023</v>
      </c>
      <c r="O60" s="3">
        <v>45.027075788187915</v>
      </c>
      <c r="P60" s="3">
        <v>30.15934365999553</v>
      </c>
      <c r="R60" s="2">
        <v>42.12297894879531</v>
      </c>
    </row>
    <row r="61" spans="1:18" ht="12.75">
      <c r="A61" s="2">
        <v>1979</v>
      </c>
      <c r="B61" s="3">
        <f t="shared" si="1"/>
        <v>52.97226687945379</v>
      </c>
      <c r="C61" s="3">
        <f t="shared" si="1"/>
        <v>49.06892684043991</v>
      </c>
      <c r="D61" s="3">
        <f t="shared" si="1"/>
        <v>38.83409943393476</v>
      </c>
      <c r="E61" s="3">
        <f t="shared" si="1"/>
        <v>40.323256335578726</v>
      </c>
      <c r="F61" s="3">
        <f t="shared" si="2"/>
        <v>57.44686580973184</v>
      </c>
      <c r="G61" s="3">
        <f t="shared" si="2"/>
        <v>5.804996278878667</v>
      </c>
      <c r="H61" s="3">
        <f t="shared" si="2"/>
        <v>31.412722966842836</v>
      </c>
      <c r="I61" s="3">
        <f t="shared" si="2"/>
        <v>22.835494934342055</v>
      </c>
      <c r="J61" s="3">
        <f t="shared" si="2"/>
        <v>49.2598326732796</v>
      </c>
      <c r="K61" s="3">
        <f t="shared" si="2"/>
        <v>56.96823450110873</v>
      </c>
      <c r="L61" s="3">
        <f t="shared" si="2"/>
        <v>10.9821479723744</v>
      </c>
      <c r="M61" s="3">
        <f t="shared" si="2"/>
        <v>24.276666867174814</v>
      </c>
      <c r="O61" s="3">
        <v>47.22985232041119</v>
      </c>
      <c r="P61" s="3">
        <v>33.87904557540193</v>
      </c>
      <c r="R61" s="2">
        <v>44.62851909261555</v>
      </c>
    </row>
    <row r="62" spans="1:18" ht="12.75">
      <c r="A62" s="2">
        <v>1980</v>
      </c>
      <c r="B62" s="3">
        <f t="shared" si="1"/>
        <v>56.32296925637351</v>
      </c>
      <c r="C62" s="3">
        <f t="shared" si="1"/>
        <v>52.3324889963296</v>
      </c>
      <c r="D62" s="3">
        <f t="shared" si="1"/>
        <v>43.336765641769034</v>
      </c>
      <c r="E62" s="3">
        <f t="shared" si="1"/>
        <v>45.78266706466953</v>
      </c>
      <c r="F62" s="3">
        <f t="shared" si="2"/>
        <v>60.57294860316741</v>
      </c>
      <c r="G62" s="3">
        <f t="shared" si="2"/>
        <v>7.248977826055165</v>
      </c>
      <c r="H62" s="3">
        <f t="shared" si="2"/>
        <v>37.13719362421845</v>
      </c>
      <c r="I62" s="3">
        <f t="shared" si="2"/>
        <v>27.69411087781909</v>
      </c>
      <c r="J62" s="3">
        <f t="shared" si="2"/>
        <v>52.3631538587598</v>
      </c>
      <c r="K62" s="3">
        <f t="shared" si="2"/>
        <v>60.80408788774293</v>
      </c>
      <c r="L62" s="3">
        <f t="shared" si="2"/>
        <v>12.815276239330737</v>
      </c>
      <c r="M62" s="3">
        <f t="shared" si="2"/>
        <v>28.05166235574152</v>
      </c>
      <c r="O62" s="3">
        <v>50.51429863577794</v>
      </c>
      <c r="P62" s="3">
        <v>39.623381086980295</v>
      </c>
      <c r="R62" s="2">
        <v>48.39632261320868</v>
      </c>
    </row>
    <row r="63" spans="1:18" ht="12.75">
      <c r="A63" s="2">
        <v>1981</v>
      </c>
      <c r="B63" s="3">
        <f t="shared" si="1"/>
        <v>60.15679616213631</v>
      </c>
      <c r="C63" s="3">
        <f t="shared" si="1"/>
        <v>56.324554935789926</v>
      </c>
      <c r="D63" s="3">
        <f t="shared" si="1"/>
        <v>48.5405293795155</v>
      </c>
      <c r="E63" s="3">
        <f t="shared" si="1"/>
        <v>51.88702267324131</v>
      </c>
      <c r="F63" s="3">
        <f t="shared" si="2"/>
        <v>64.41627445015752</v>
      </c>
      <c r="G63" s="3">
        <f t="shared" si="2"/>
        <v>9.022002721289727</v>
      </c>
      <c r="H63" s="3">
        <f t="shared" si="2"/>
        <v>44.69213038450299</v>
      </c>
      <c r="I63" s="3">
        <f t="shared" si="2"/>
        <v>32.62213562048865</v>
      </c>
      <c r="J63" s="3">
        <f t="shared" si="2"/>
        <v>56.59040515084474</v>
      </c>
      <c r="K63" s="3">
        <f t="shared" si="2"/>
        <v>64.90743124213049</v>
      </c>
      <c r="L63" s="3">
        <f t="shared" si="2"/>
        <v>15.383555427854013</v>
      </c>
      <c r="M63" s="3">
        <f t="shared" si="2"/>
        <v>32.13515394728924</v>
      </c>
      <c r="O63" s="3">
        <v>54.53311512259621</v>
      </c>
      <c r="P63" s="3">
        <v>44.33820981575835</v>
      </c>
      <c r="R63" s="2">
        <v>52.55299153881377</v>
      </c>
    </row>
    <row r="64" spans="1:18" ht="12.75">
      <c r="A64" s="2">
        <v>1982</v>
      </c>
      <c r="B64" s="3">
        <f t="shared" si="1"/>
        <v>63.42957522792544</v>
      </c>
      <c r="C64" s="3">
        <f t="shared" si="1"/>
        <v>61.239351487647575</v>
      </c>
      <c r="D64" s="3">
        <f t="shared" si="1"/>
        <v>53.184240023084485</v>
      </c>
      <c r="E64" s="3">
        <f t="shared" si="1"/>
        <v>58.10229702419007</v>
      </c>
      <c r="F64" s="3">
        <f t="shared" si="2"/>
        <v>67.79271544879005</v>
      </c>
      <c r="G64" s="3">
        <f t="shared" si="2"/>
        <v>10.90931405230004</v>
      </c>
      <c r="H64" s="3">
        <f t="shared" si="2"/>
        <v>52.3420124897947</v>
      </c>
      <c r="I64" s="3">
        <f t="shared" si="2"/>
        <v>37.96661315831339</v>
      </c>
      <c r="J64" s="3">
        <f t="shared" si="2"/>
        <v>61.88559777657255</v>
      </c>
      <c r="K64" s="3">
        <f t="shared" si="2"/>
        <v>68.71234962528986</v>
      </c>
      <c r="L64" s="3">
        <f t="shared" si="2"/>
        <v>18.88027134225802</v>
      </c>
      <c r="M64" s="3">
        <f t="shared" si="2"/>
        <v>36.76517345386734</v>
      </c>
      <c r="O64" s="3">
        <v>58.510091641995814</v>
      </c>
      <c r="P64" s="3">
        <v>48.20191073595723</v>
      </c>
      <c r="R64" s="2">
        <v>56.509326305177936</v>
      </c>
    </row>
    <row r="65" spans="1:18" ht="12.75">
      <c r="A65" s="2">
        <v>1983</v>
      </c>
      <c r="B65" s="3">
        <f t="shared" si="1"/>
        <v>65.54519312393336</v>
      </c>
      <c r="C65" s="3">
        <f t="shared" si="1"/>
        <v>65.93234957886581</v>
      </c>
      <c r="D65" s="3">
        <f t="shared" si="1"/>
        <v>57.63378854962129</v>
      </c>
      <c r="E65" s="3">
        <f t="shared" si="1"/>
        <v>63.59851194250293</v>
      </c>
      <c r="F65" s="3">
        <f t="shared" si="2"/>
        <v>70.0256279686634</v>
      </c>
      <c r="G65" s="3">
        <f t="shared" si="2"/>
        <v>13.117541038377427</v>
      </c>
      <c r="H65" s="3">
        <f t="shared" si="2"/>
        <v>57.83527889491907</v>
      </c>
      <c r="I65" s="3">
        <f t="shared" si="2"/>
        <v>43.51931709371571</v>
      </c>
      <c r="J65" s="3">
        <f t="shared" si="2"/>
        <v>67.2506279887033</v>
      </c>
      <c r="K65" s="3">
        <f t="shared" si="2"/>
        <v>70.65211193827308</v>
      </c>
      <c r="L65" s="3">
        <f t="shared" si="2"/>
        <v>23.620285133058836</v>
      </c>
      <c r="M65" s="3">
        <f t="shared" si="2"/>
        <v>41.24223388988665</v>
      </c>
      <c r="O65" s="3">
        <v>61.87021213106285</v>
      </c>
      <c r="P65" s="3">
        <v>50.756237321871325</v>
      </c>
      <c r="R65" s="2">
        <v>59.71366632376464</v>
      </c>
    </row>
    <row r="66" spans="1:18" ht="12.75">
      <c r="A66" s="2">
        <v>1984</v>
      </c>
      <c r="B66" s="3">
        <f t="shared" si="1"/>
        <v>69.25823889746574</v>
      </c>
      <c r="C66" s="3">
        <f t="shared" si="1"/>
        <v>70.11741694120096</v>
      </c>
      <c r="D66" s="3">
        <f t="shared" si="1"/>
        <v>61.707147973466384</v>
      </c>
      <c r="E66" s="3">
        <f t="shared" si="1"/>
        <v>68.47893660185711</v>
      </c>
      <c r="F66" s="3">
        <f t="shared" si="2"/>
        <v>71.71046763484053</v>
      </c>
      <c r="G66" s="3">
        <f t="shared" si="2"/>
        <v>15.53759053899853</v>
      </c>
      <c r="H66" s="3">
        <f t="shared" si="2"/>
        <v>62.79956409104188</v>
      </c>
      <c r="I66" s="3">
        <f t="shared" si="2"/>
        <v>48.239115438807694</v>
      </c>
      <c r="J66" s="3">
        <f t="shared" si="2"/>
        <v>71.0414438265789</v>
      </c>
      <c r="K66" s="3">
        <f t="shared" si="2"/>
        <v>72.96490546529151</v>
      </c>
      <c r="L66" s="3">
        <f t="shared" si="2"/>
        <v>30.41899053719094</v>
      </c>
      <c r="M66" s="3">
        <f t="shared" si="2"/>
        <v>45.89201777075048</v>
      </c>
      <c r="O66" s="3">
        <v>64.97311133285422</v>
      </c>
      <c r="P66" s="3">
        <v>53.518823883985036</v>
      </c>
      <c r="R66" s="2">
        <v>62.75091825828661</v>
      </c>
    </row>
    <row r="67" spans="1:18" ht="12.75">
      <c r="A67" s="2">
        <v>1985</v>
      </c>
      <c r="B67" s="3">
        <f t="shared" si="1"/>
        <v>71.46736476697801</v>
      </c>
      <c r="C67" s="3">
        <f t="shared" si="1"/>
        <v>73.53050593196313</v>
      </c>
      <c r="D67" s="3">
        <f t="shared" si="1"/>
        <v>65.32746245639585</v>
      </c>
      <c r="E67" s="3">
        <f t="shared" si="1"/>
        <v>72.47201132334217</v>
      </c>
      <c r="F67" s="3">
        <f t="shared" si="2"/>
        <v>73.18554851897376</v>
      </c>
      <c r="G67" s="3">
        <f t="shared" si="2"/>
        <v>18.536742793889218</v>
      </c>
      <c r="H67" s="3">
        <f t="shared" si="2"/>
        <v>66.21759652106583</v>
      </c>
      <c r="I67" s="3">
        <f t="shared" si="2"/>
        <v>52.68127858712955</v>
      </c>
      <c r="J67" s="3">
        <f t="shared" si="2"/>
        <v>73.94958695201875</v>
      </c>
      <c r="K67" s="3">
        <f t="shared" si="2"/>
        <v>74.58759124634477</v>
      </c>
      <c r="L67" s="3">
        <f t="shared" si="2"/>
        <v>36.39492267585483</v>
      </c>
      <c r="M67" s="3">
        <f t="shared" si="2"/>
        <v>49.9385585755901</v>
      </c>
      <c r="O67" s="3">
        <v>67.6307683641881</v>
      </c>
      <c r="P67" s="3">
        <v>56.782088919667736</v>
      </c>
      <c r="R67" s="2">
        <v>65.52662843575555</v>
      </c>
    </row>
    <row r="68" spans="1:18" ht="12.75">
      <c r="A68" s="2">
        <v>1986</v>
      </c>
      <c r="B68" s="3">
        <f aca="true" t="shared" si="3" ref="B68:E83">B24</f>
        <v>72.68296842007807</v>
      </c>
      <c r="C68" s="3">
        <f t="shared" si="3"/>
        <v>74.48309463438657</v>
      </c>
      <c r="D68" s="3">
        <f t="shared" si="3"/>
        <v>67.22195886763133</v>
      </c>
      <c r="E68" s="3">
        <f t="shared" si="3"/>
        <v>74.31173253144102</v>
      </c>
      <c r="F68" s="3">
        <f t="shared" si="2"/>
        <v>73.09081859656278</v>
      </c>
      <c r="G68" s="3">
        <f t="shared" si="2"/>
        <v>22.804102807383178</v>
      </c>
      <c r="H68" s="3">
        <f t="shared" si="2"/>
        <v>68.74381696637818</v>
      </c>
      <c r="I68" s="3">
        <f t="shared" si="2"/>
        <v>55.73526575160082</v>
      </c>
      <c r="J68" s="3">
        <f t="shared" si="2"/>
        <v>74.16741652092102</v>
      </c>
      <c r="K68" s="3">
        <f t="shared" si="2"/>
        <v>74.66219748915182</v>
      </c>
      <c r="L68" s="3">
        <f t="shared" si="2"/>
        <v>40.676099356221734</v>
      </c>
      <c r="M68" s="3">
        <f t="shared" si="2"/>
        <v>54.33140559073993</v>
      </c>
      <c r="O68" s="3">
        <v>68.79419321839767</v>
      </c>
      <c r="P68" s="3">
        <v>58.79879210254049</v>
      </c>
      <c r="R68" s="2">
        <v>66.8563261646453</v>
      </c>
    </row>
    <row r="69" spans="1:18" ht="12.75">
      <c r="A69" s="2">
        <v>1987</v>
      </c>
      <c r="B69" s="3">
        <f t="shared" si="3"/>
        <v>73.70052997795916</v>
      </c>
      <c r="C69" s="3">
        <f t="shared" si="3"/>
        <v>75.64092161580083</v>
      </c>
      <c r="D69" s="3">
        <f t="shared" si="3"/>
        <v>69.96571229079996</v>
      </c>
      <c r="E69" s="3">
        <f t="shared" si="3"/>
        <v>76.75576964558267</v>
      </c>
      <c r="F69" s="3">
        <f t="shared" si="2"/>
        <v>73.27350903155829</v>
      </c>
      <c r="G69" s="3">
        <f t="shared" si="2"/>
        <v>26.540542870347835</v>
      </c>
      <c r="H69" s="3">
        <f t="shared" si="2"/>
        <v>70.88727673815833</v>
      </c>
      <c r="I69" s="3">
        <f t="shared" si="2"/>
        <v>58.37280012091693</v>
      </c>
      <c r="J69" s="3">
        <f t="shared" si="2"/>
        <v>74.06797258769052</v>
      </c>
      <c r="K69" s="3">
        <f t="shared" si="2"/>
        <v>74.13373660260187</v>
      </c>
      <c r="L69" s="3">
        <f t="shared" si="2"/>
        <v>44.476527665268506</v>
      </c>
      <c r="M69" s="3">
        <f t="shared" si="2"/>
        <v>57.18177209098487</v>
      </c>
      <c r="O69" s="3">
        <v>70.06215625368206</v>
      </c>
      <c r="P69" s="3">
        <v>61.231318350024964</v>
      </c>
      <c r="R69" s="2">
        <v>68.35090181950119</v>
      </c>
    </row>
    <row r="70" spans="1:18" ht="12.75">
      <c r="A70" s="2">
        <v>1988</v>
      </c>
      <c r="B70" s="3">
        <f t="shared" si="3"/>
        <v>75.12390477618543</v>
      </c>
      <c r="C70" s="3">
        <f t="shared" si="3"/>
        <v>76.51990762484672</v>
      </c>
      <c r="D70" s="3">
        <f t="shared" si="3"/>
        <v>73.531502949878</v>
      </c>
      <c r="E70" s="3">
        <f t="shared" si="3"/>
        <v>78.82880269062498</v>
      </c>
      <c r="F70" s="3">
        <f t="shared" si="2"/>
        <v>74.23433623435436</v>
      </c>
      <c r="G70" s="3">
        <f t="shared" si="2"/>
        <v>30.130616303073943</v>
      </c>
      <c r="H70" s="3">
        <f t="shared" si="2"/>
        <v>72.41831943228703</v>
      </c>
      <c r="I70" s="3">
        <f t="shared" si="2"/>
        <v>61.35737848619568</v>
      </c>
      <c r="J70" s="3">
        <f t="shared" si="2"/>
        <v>75.19026840824722</v>
      </c>
      <c r="K70" s="3">
        <f t="shared" si="2"/>
        <v>74.68706623675392</v>
      </c>
      <c r="L70" s="3">
        <f t="shared" si="2"/>
        <v>48.78943797356551</v>
      </c>
      <c r="M70" s="3">
        <f t="shared" si="2"/>
        <v>59.949643811602584</v>
      </c>
      <c r="O70" s="3">
        <v>71.68765932472449</v>
      </c>
      <c r="P70" s="3">
        <v>64.28883297688738</v>
      </c>
      <c r="R70" s="2">
        <v>70.25473396385989</v>
      </c>
    </row>
    <row r="71" spans="1:18" ht="12.75">
      <c r="A71" s="2">
        <v>1989</v>
      </c>
      <c r="B71" s="3">
        <f t="shared" si="3"/>
        <v>77.0500034393175</v>
      </c>
      <c r="C71" s="3">
        <f t="shared" si="3"/>
        <v>78.89619523213452</v>
      </c>
      <c r="D71" s="3">
        <f t="shared" si="3"/>
        <v>78.40928681328911</v>
      </c>
      <c r="E71" s="3">
        <f t="shared" si="3"/>
        <v>81.58647211032111</v>
      </c>
      <c r="F71" s="3">
        <f t="shared" si="2"/>
        <v>76.29133237518762</v>
      </c>
      <c r="G71" s="3">
        <f t="shared" si="2"/>
        <v>34.25851073659507</v>
      </c>
      <c r="H71" s="3">
        <f t="shared" si="2"/>
        <v>75.40385268583798</v>
      </c>
      <c r="I71" s="3">
        <f t="shared" si="2"/>
        <v>65.17486244178478</v>
      </c>
      <c r="J71" s="3">
        <f t="shared" si="2"/>
        <v>77.72490485530597</v>
      </c>
      <c r="K71" s="3">
        <f t="shared" si="2"/>
        <v>75.49530053383076</v>
      </c>
      <c r="L71" s="3">
        <f t="shared" si="2"/>
        <v>54.94498018927915</v>
      </c>
      <c r="M71" s="3">
        <f t="shared" si="2"/>
        <v>64.02110491445464</v>
      </c>
      <c r="O71" s="3">
        <v>74.30168044562164</v>
      </c>
      <c r="P71" s="3">
        <v>69.02500087505075</v>
      </c>
      <c r="R71" s="2">
        <v>73.28042657328355</v>
      </c>
    </row>
    <row r="72" spans="1:18" ht="12.75">
      <c r="A72" s="2">
        <v>1990</v>
      </c>
      <c r="B72" s="3">
        <f t="shared" si="3"/>
        <v>79.56362276384569</v>
      </c>
      <c r="C72" s="3">
        <f t="shared" si="3"/>
        <v>81.62034121867904</v>
      </c>
      <c r="D72" s="3">
        <f t="shared" si="3"/>
        <v>83.19452343822012</v>
      </c>
      <c r="E72" s="3">
        <f t="shared" si="3"/>
        <v>84.34414153001771</v>
      </c>
      <c r="F72" s="3">
        <f t="shared" si="2"/>
        <v>78.34346711646808</v>
      </c>
      <c r="G72" s="3">
        <f t="shared" si="2"/>
        <v>41.24881371890823</v>
      </c>
      <c r="H72" s="3">
        <f t="shared" si="2"/>
        <v>77.87265903012047</v>
      </c>
      <c r="I72" s="3">
        <f t="shared" si="2"/>
        <v>69.40879919252905</v>
      </c>
      <c r="J72" s="3">
        <f t="shared" si="2"/>
        <v>80.6022677159215</v>
      </c>
      <c r="K72" s="3">
        <f t="shared" si="2"/>
        <v>77.9756753520667</v>
      </c>
      <c r="L72" s="3">
        <f t="shared" si="2"/>
        <v>62.29247492010289</v>
      </c>
      <c r="M72" s="3">
        <f t="shared" si="2"/>
        <v>68.3220046231449</v>
      </c>
      <c r="O72" s="3">
        <v>77.15108043501876</v>
      </c>
      <c r="P72" s="3">
        <v>75.25261540430245</v>
      </c>
      <c r="R72" s="2">
        <v>76.78391671997328</v>
      </c>
    </row>
    <row r="73" spans="1:18" ht="12.75">
      <c r="A73" s="2">
        <v>1991</v>
      </c>
      <c r="B73" s="3">
        <f t="shared" si="3"/>
        <v>82.21655111117853</v>
      </c>
      <c r="C73" s="3">
        <f t="shared" si="3"/>
        <v>84.23917228306257</v>
      </c>
      <c r="D73" s="3">
        <f t="shared" si="3"/>
        <v>86.61877126197642</v>
      </c>
      <c r="E73" s="3">
        <f t="shared" si="3"/>
        <v>87.05743752389921</v>
      </c>
      <c r="F73" s="3">
        <f t="shared" si="2"/>
        <v>81.9</v>
      </c>
      <c r="G73" s="3">
        <f t="shared" si="2"/>
        <v>49.28113384836925</v>
      </c>
      <c r="H73" s="3">
        <f t="shared" si="2"/>
        <v>80.36060340807961</v>
      </c>
      <c r="I73" s="3">
        <f t="shared" si="2"/>
        <v>73.78155354165837</v>
      </c>
      <c r="J73" s="3">
        <f t="shared" si="2"/>
        <v>83.11573604309912</v>
      </c>
      <c r="K73" s="3">
        <f t="shared" si="2"/>
        <v>80.41891317976454</v>
      </c>
      <c r="L73" s="3">
        <f t="shared" si="2"/>
        <v>69.098696528123</v>
      </c>
      <c r="M73" s="3">
        <f t="shared" si="2"/>
        <v>72.37713863419577</v>
      </c>
      <c r="O73" s="3">
        <v>80.49521464407844</v>
      </c>
      <c r="P73" s="3">
        <v>79.8020480405881</v>
      </c>
      <c r="R73" s="2">
        <v>80.36126749210277</v>
      </c>
    </row>
    <row r="74" spans="1:18" ht="12.75">
      <c r="A74" s="2">
        <v>1992</v>
      </c>
      <c r="B74" s="3">
        <f t="shared" si="3"/>
        <v>85.52968308832686</v>
      </c>
      <c r="C74" s="3">
        <f t="shared" si="3"/>
        <v>86.28611140650388</v>
      </c>
      <c r="D74" s="3">
        <f t="shared" si="3"/>
        <v>88.87256871672207</v>
      </c>
      <c r="E74" s="3">
        <f t="shared" si="3"/>
        <v>89.11701194412579</v>
      </c>
      <c r="F74" s="3">
        <f t="shared" si="2"/>
        <v>86.05833333333332</v>
      </c>
      <c r="G74" s="3">
        <f t="shared" si="2"/>
        <v>57.100028779016945</v>
      </c>
      <c r="H74" s="3">
        <f t="shared" si="2"/>
        <v>82.86768581971533</v>
      </c>
      <c r="I74" s="3">
        <f t="shared" si="2"/>
        <v>77.52962869805495</v>
      </c>
      <c r="J74" s="3">
        <f t="shared" si="2"/>
        <v>85.7373466473145</v>
      </c>
      <c r="K74" s="3">
        <f t="shared" si="2"/>
        <v>82.97911452049125</v>
      </c>
      <c r="L74" s="3">
        <f t="shared" si="2"/>
        <v>75.27727164267934</v>
      </c>
      <c r="M74" s="3">
        <f t="shared" si="2"/>
        <v>76.66600785419048</v>
      </c>
      <c r="O74" s="3">
        <v>83.8618701833124</v>
      </c>
      <c r="P74" s="3">
        <v>82.54060721081542</v>
      </c>
      <c r="R74" s="2">
        <v>83.60678691944959</v>
      </c>
    </row>
    <row r="75" spans="1:18" ht="12.75">
      <c r="A75" s="2">
        <v>1993</v>
      </c>
      <c r="B75" s="3">
        <f t="shared" si="3"/>
        <v>88.63082307425044</v>
      </c>
      <c r="C75" s="3">
        <f t="shared" si="3"/>
        <v>88.66239901379167</v>
      </c>
      <c r="D75" s="3">
        <f t="shared" si="3"/>
        <v>90.73984535193384</v>
      </c>
      <c r="E75" s="3">
        <f t="shared" si="3"/>
        <v>90.99382549429785</v>
      </c>
      <c r="F75" s="3">
        <f t="shared" si="2"/>
        <v>89.875</v>
      </c>
      <c r="G75" s="3">
        <f t="shared" si="2"/>
        <v>65.33070879914007</v>
      </c>
      <c r="H75" s="3">
        <f t="shared" si="2"/>
        <v>84.042473077792</v>
      </c>
      <c r="I75" s="3">
        <f t="shared" si="2"/>
        <v>81.0000686576814</v>
      </c>
      <c r="J75" s="3">
        <f t="shared" si="2"/>
        <v>88.80496018291548</v>
      </c>
      <c r="K75" s="3">
        <f t="shared" si="2"/>
        <v>85.12344559267308</v>
      </c>
      <c r="L75" s="3">
        <f t="shared" si="2"/>
        <v>80.17176264675471</v>
      </c>
      <c r="M75" s="3">
        <f t="shared" si="2"/>
        <v>80.16859870586315</v>
      </c>
      <c r="O75" s="3">
        <v>86.94606849639214</v>
      </c>
      <c r="P75" s="3">
        <v>84.16150727288709</v>
      </c>
      <c r="R75" s="2">
        <v>86.40896412378422</v>
      </c>
    </row>
    <row r="76" spans="1:18" ht="12.75">
      <c r="A76" s="2">
        <v>1994</v>
      </c>
      <c r="B76" s="3">
        <f t="shared" si="3"/>
        <v>91.253466851408</v>
      </c>
      <c r="C76" s="3">
        <f t="shared" si="3"/>
        <v>90.77061227376254</v>
      </c>
      <c r="D76" s="3">
        <f t="shared" si="3"/>
        <v>91.72520124398424</v>
      </c>
      <c r="E76" s="3">
        <f t="shared" si="3"/>
        <v>92.50511730436179</v>
      </c>
      <c r="F76" s="3">
        <f t="shared" si="2"/>
        <v>92.34166666666664</v>
      </c>
      <c r="G76" s="3">
        <f t="shared" si="2"/>
        <v>72.46664309358465</v>
      </c>
      <c r="H76" s="3">
        <f t="shared" si="2"/>
        <v>86.03057459146021</v>
      </c>
      <c r="I76" s="3">
        <f t="shared" si="2"/>
        <v>84.26228221973028</v>
      </c>
      <c r="J76" s="3">
        <f t="shared" si="2"/>
        <v>90.76293991934614</v>
      </c>
      <c r="K76" s="3">
        <f t="shared" si="2"/>
        <v>87.50820166385687</v>
      </c>
      <c r="L76" s="3">
        <f t="shared" si="2"/>
        <v>84.35223378670615</v>
      </c>
      <c r="M76" s="3">
        <f t="shared" si="2"/>
        <v>83.95132808001993</v>
      </c>
      <c r="O76" s="3">
        <v>89.44634823892227</v>
      </c>
      <c r="P76" s="3">
        <v>86.1823401952548</v>
      </c>
      <c r="R76" s="2">
        <v>88.81720831435545</v>
      </c>
    </row>
    <row r="77" spans="1:18" ht="12.75">
      <c r="A77" s="2">
        <v>1995</v>
      </c>
      <c r="B77" s="3">
        <f t="shared" si="3"/>
        <v>93.30676070927521</v>
      </c>
      <c r="C77" s="3">
        <f t="shared" si="3"/>
        <v>92.10204819877039</v>
      </c>
      <c r="D77" s="3">
        <f t="shared" si="3"/>
        <v>92.62889780796483</v>
      </c>
      <c r="E77" s="3">
        <f t="shared" si="3"/>
        <v>94.14996513484968</v>
      </c>
      <c r="F77" s="3">
        <f t="shared" si="2"/>
        <v>93.93333333333332</v>
      </c>
      <c r="G77" s="3">
        <f t="shared" si="2"/>
        <v>78.9430283704772</v>
      </c>
      <c r="H77" s="3">
        <f t="shared" si="2"/>
        <v>88.19941260637096</v>
      </c>
      <c r="I77" s="3">
        <f t="shared" si="2"/>
        <v>88.68130910165485</v>
      </c>
      <c r="J77" s="3">
        <f t="shared" si="2"/>
        <v>92.5012766458925</v>
      </c>
      <c r="K77" s="3">
        <f t="shared" si="2"/>
        <v>89.3417455648001</v>
      </c>
      <c r="L77" s="3">
        <f t="shared" si="2"/>
        <v>87.830201511955</v>
      </c>
      <c r="M77" s="3">
        <f t="shared" si="2"/>
        <v>87.87584535666102</v>
      </c>
      <c r="O77" s="3">
        <v>91.78046926581327</v>
      </c>
      <c r="P77" s="3">
        <v>88.92752528602978</v>
      </c>
      <c r="R77" s="2">
        <v>91.2307822404207</v>
      </c>
    </row>
    <row r="78" spans="1:18" ht="12.75">
      <c r="A78" s="2">
        <v>1996</v>
      </c>
      <c r="B78" s="3">
        <f t="shared" si="3"/>
        <v>95.02692429521728</v>
      </c>
      <c r="C78" s="3">
        <f t="shared" si="3"/>
        <v>93.99835506990955</v>
      </c>
      <c r="D78" s="3">
        <f t="shared" si="3"/>
        <v>93.20006174745264</v>
      </c>
      <c r="E78" s="3">
        <f t="shared" si="3"/>
        <v>96.0408372134869</v>
      </c>
      <c r="F78" s="3">
        <f t="shared" si="2"/>
        <v>95.29166666666666</v>
      </c>
      <c r="G78" s="3">
        <f t="shared" si="2"/>
        <v>85.41337224319325</v>
      </c>
      <c r="H78" s="3">
        <f t="shared" si="2"/>
        <v>89.73567286693275</v>
      </c>
      <c r="I78" s="3">
        <f t="shared" si="2"/>
        <v>92.20596926713918</v>
      </c>
      <c r="J78" s="3">
        <f t="shared" si="2"/>
        <v>93.79025198524357</v>
      </c>
      <c r="K78" s="3">
        <f t="shared" si="2"/>
        <v>91.14347076702387</v>
      </c>
      <c r="L78" s="3">
        <f t="shared" si="2"/>
        <v>90.57111647423721</v>
      </c>
      <c r="M78" s="3">
        <f t="shared" si="2"/>
        <v>91.00291309690559</v>
      </c>
      <c r="O78" s="3">
        <v>93.89456574295983</v>
      </c>
      <c r="P78" s="3">
        <v>90.8520462832435</v>
      </c>
      <c r="R78" s="2">
        <v>93.30837127085432</v>
      </c>
    </row>
    <row r="79" spans="1:18" ht="12.75">
      <c r="A79" s="2">
        <v>1997</v>
      </c>
      <c r="B79" s="3">
        <f t="shared" si="3"/>
        <v>96.28603104212893</v>
      </c>
      <c r="C79" s="3">
        <f t="shared" si="3"/>
        <v>95.52814005404771</v>
      </c>
      <c r="D79" s="3">
        <f t="shared" si="3"/>
        <v>94.31383142945326</v>
      </c>
      <c r="E79" s="3">
        <f t="shared" si="3"/>
        <v>97.19363654767527</v>
      </c>
      <c r="F79" s="3">
        <f t="shared" si="2"/>
        <v>97.08333333333334</v>
      </c>
      <c r="G79" s="3">
        <f t="shared" si="2"/>
        <v>90.14439585357952</v>
      </c>
      <c r="H79" s="3">
        <f t="shared" si="2"/>
        <v>90.99329768807911</v>
      </c>
      <c r="I79" s="3">
        <f t="shared" si="2"/>
        <v>94.08983451536614</v>
      </c>
      <c r="J79" s="3">
        <f t="shared" si="2"/>
        <v>95.07284436941194</v>
      </c>
      <c r="K79" s="3">
        <f t="shared" si="2"/>
        <v>93.10898916944947</v>
      </c>
      <c r="L79" s="3">
        <f t="shared" si="2"/>
        <v>92.52891287586739</v>
      </c>
      <c r="M79" s="3">
        <f t="shared" si="2"/>
        <v>92.79631523317667</v>
      </c>
      <c r="O79" s="3">
        <v>95.5519606242566</v>
      </c>
      <c r="P79" s="3">
        <v>93.33511304496815</v>
      </c>
      <c r="R79" s="2">
        <v>95.12472713444816</v>
      </c>
    </row>
    <row r="80" spans="1:18" ht="12.75">
      <c r="A80" s="2">
        <v>1998</v>
      </c>
      <c r="B80" s="3">
        <f t="shared" si="3"/>
        <v>97.15711118150206</v>
      </c>
      <c r="C80" s="3">
        <f t="shared" si="3"/>
        <v>96.43990130419458</v>
      </c>
      <c r="D80" s="3">
        <f t="shared" si="3"/>
        <v>95.63340537202812</v>
      </c>
      <c r="E80" s="3">
        <f t="shared" si="3"/>
        <v>97.84735812133073</v>
      </c>
      <c r="F80" s="3">
        <f t="shared" si="2"/>
        <v>97.99166666666666</v>
      </c>
      <c r="G80" s="3">
        <f t="shared" si="2"/>
        <v>94.44088111435049</v>
      </c>
      <c r="H80" s="3">
        <f t="shared" si="2"/>
        <v>93.19978914074855</v>
      </c>
      <c r="I80" s="3">
        <f t="shared" si="2"/>
        <v>95.93676122931443</v>
      </c>
      <c r="J80" s="3">
        <f t="shared" si="2"/>
        <v>95.98418057900301</v>
      </c>
      <c r="K80" s="3">
        <f t="shared" si="2"/>
        <v>94.95538524445475</v>
      </c>
      <c r="L80" s="3">
        <f t="shared" si="2"/>
        <v>95.04240555127215</v>
      </c>
      <c r="M80" s="3">
        <f t="shared" si="2"/>
        <v>94.4977700629882</v>
      </c>
      <c r="O80" s="3">
        <v>96.79082640054385</v>
      </c>
      <c r="P80" s="3">
        <v>95.97058002152674</v>
      </c>
      <c r="R80" s="2">
        <v>96.63267952144064</v>
      </c>
    </row>
    <row r="81" spans="1:18" ht="12.75">
      <c r="A81" s="2">
        <v>1999</v>
      </c>
      <c r="B81" s="3">
        <f t="shared" si="3"/>
        <v>97.70351599619957</v>
      </c>
      <c r="C81" s="3">
        <f t="shared" si="3"/>
        <v>97.51850546351781</v>
      </c>
      <c r="D81" s="3">
        <f t="shared" si="3"/>
        <v>96.74205001543687</v>
      </c>
      <c r="E81" s="3">
        <f t="shared" si="3"/>
        <v>98.33659491193737</v>
      </c>
      <c r="F81" s="3">
        <f t="shared" si="2"/>
        <v>98.55</v>
      </c>
      <c r="G81" s="3">
        <f t="shared" si="2"/>
        <v>96.93108195659217</v>
      </c>
      <c r="H81" s="3">
        <f t="shared" si="2"/>
        <v>94.72851871375858</v>
      </c>
      <c r="I81" s="3">
        <f t="shared" si="2"/>
        <v>97.5251182033094</v>
      </c>
      <c r="J81" s="3">
        <f t="shared" si="2"/>
        <v>96.94866504095573</v>
      </c>
      <c r="K81" s="3">
        <f t="shared" si="2"/>
        <v>97.05491626522755</v>
      </c>
      <c r="L81" s="3">
        <f t="shared" si="2"/>
        <v>97.23207401696222</v>
      </c>
      <c r="M81" s="3">
        <f t="shared" si="2"/>
        <v>96.68130376124637</v>
      </c>
      <c r="O81" s="3">
        <v>97.84776039680742</v>
      </c>
      <c r="P81" s="3">
        <v>97.3947360940999</v>
      </c>
      <c r="R81" s="2">
        <v>97.76038434467502</v>
      </c>
    </row>
    <row r="82" spans="1:18" ht="12.75">
      <c r="A82" s="2">
        <v>2000</v>
      </c>
      <c r="B82" s="3">
        <f t="shared" si="3"/>
        <v>100</v>
      </c>
      <c r="C82" s="3">
        <f t="shared" si="3"/>
        <v>100</v>
      </c>
      <c r="D82" s="3">
        <f t="shared" si="3"/>
        <v>100</v>
      </c>
      <c r="E82" s="3">
        <f t="shared" si="3"/>
        <v>100</v>
      </c>
      <c r="F82" s="3">
        <f t="shared" si="2"/>
        <v>100</v>
      </c>
      <c r="G82" s="3">
        <f t="shared" si="2"/>
        <v>100</v>
      </c>
      <c r="H82" s="3">
        <f t="shared" si="2"/>
        <v>100</v>
      </c>
      <c r="I82" s="3">
        <f t="shared" si="2"/>
        <v>100</v>
      </c>
      <c r="J82" s="3">
        <f t="shared" si="2"/>
        <v>100</v>
      </c>
      <c r="K82" s="3">
        <f t="shared" si="2"/>
        <v>100</v>
      </c>
      <c r="L82" s="3">
        <f t="shared" si="2"/>
        <v>100</v>
      </c>
      <c r="M82" s="3">
        <f t="shared" si="2"/>
        <v>100</v>
      </c>
      <c r="O82" s="3">
        <v>100</v>
      </c>
      <c r="P82" s="3">
        <v>100</v>
      </c>
      <c r="R82" s="2">
        <v>100</v>
      </c>
    </row>
    <row r="83" spans="1:18" ht="12.75">
      <c r="A83" s="2">
        <v>2001</v>
      </c>
      <c r="B83" s="3">
        <f t="shared" si="3"/>
        <v>102.6634372925463</v>
      </c>
      <c r="C83" s="3">
        <f t="shared" si="3"/>
        <v>102.47444483609446</v>
      </c>
      <c r="D83" s="3">
        <f t="shared" si="3"/>
        <v>102.56623896017328</v>
      </c>
      <c r="E83" s="3">
        <f t="shared" si="3"/>
        <v>101.66340508806263</v>
      </c>
      <c r="F83" s="3">
        <f t="shared" si="2"/>
        <v>101.975</v>
      </c>
      <c r="G83" s="3">
        <f t="shared" si="2"/>
        <v>103.4013605442177</v>
      </c>
      <c r="H83" s="3">
        <f t="shared" si="2"/>
        <v>104.87235484599742</v>
      </c>
      <c r="I83" s="3">
        <f t="shared" si="2"/>
        <v>102.78516548463386</v>
      </c>
      <c r="J83" s="3">
        <f t="shared" si="2"/>
        <v>102.66745800506472</v>
      </c>
      <c r="K83" s="3">
        <f t="shared" si="2"/>
        <v>104.2</v>
      </c>
      <c r="L83" s="3">
        <f t="shared" si="2"/>
        <v>104.3947571318427</v>
      </c>
      <c r="M83" s="3">
        <f aca="true" t="shared" si="4" ref="G83:M86">N39</f>
        <v>103.59110087564771</v>
      </c>
      <c r="O83" s="3">
        <v>102.53020719586064</v>
      </c>
      <c r="P83" s="3">
        <v>101.93084208677162</v>
      </c>
      <c r="R83" s="2">
        <v>102.41460833921863</v>
      </c>
    </row>
    <row r="84" spans="1:18" ht="12.75">
      <c r="A84" s="2">
        <v>2002</v>
      </c>
      <c r="B84" s="3">
        <f aca="true" t="shared" si="5" ref="B84:E88">B40</f>
        <v>104.5135288846338</v>
      </c>
      <c r="C84" s="3">
        <f t="shared" si="5"/>
        <v>104.15697332863354</v>
      </c>
      <c r="D84" s="3">
        <f t="shared" si="5"/>
        <v>104.16847192134645</v>
      </c>
      <c r="E84" s="3">
        <f t="shared" si="5"/>
        <v>103.62035225048923</v>
      </c>
      <c r="F84" s="3">
        <f>G40</f>
        <v>103.375</v>
      </c>
      <c r="G84" s="3">
        <f t="shared" si="4"/>
        <v>107.09426627793975</v>
      </c>
      <c r="H84" s="3">
        <f t="shared" si="4"/>
        <v>109.75096693900308</v>
      </c>
      <c r="I84" s="3">
        <f t="shared" si="4"/>
        <v>105.31914893617021</v>
      </c>
      <c r="J84" s="3">
        <f t="shared" si="4"/>
        <v>104.79685929000186</v>
      </c>
      <c r="K84" s="3">
        <f t="shared" si="4"/>
        <v>107.6</v>
      </c>
      <c r="L84" s="3">
        <f t="shared" si="4"/>
        <v>108.09560524286816</v>
      </c>
      <c r="M84" s="3">
        <f t="shared" si="4"/>
        <v>106.76800921191705</v>
      </c>
      <c r="O84" s="3">
        <v>104.75967901599931</v>
      </c>
      <c r="P84" s="3">
        <v>103.72158790240746</v>
      </c>
      <c r="R84" s="2">
        <v>104.55953390749778</v>
      </c>
    </row>
    <row r="85" spans="1:18" ht="12.75">
      <c r="A85" s="2">
        <v>2003</v>
      </c>
      <c r="B85" s="3">
        <f t="shared" si="5"/>
        <v>105.93026967515502</v>
      </c>
      <c r="C85" s="3">
        <f t="shared" si="5"/>
        <v>105.81600281988018</v>
      </c>
      <c r="D85" s="3">
        <f t="shared" si="5"/>
        <v>105.08248625229128</v>
      </c>
      <c r="E85" s="3">
        <f t="shared" si="5"/>
        <v>105.7729941291585</v>
      </c>
      <c r="F85" s="3">
        <f>G41</f>
        <v>104.45833333333337</v>
      </c>
      <c r="G85" s="3">
        <f t="shared" si="4"/>
        <v>110.8843537414966</v>
      </c>
      <c r="H85" s="3">
        <f t="shared" si="4"/>
        <v>113.5701723913743</v>
      </c>
      <c r="I85" s="3">
        <f t="shared" si="4"/>
        <v>108.13386524822695</v>
      </c>
      <c r="J85" s="3">
        <f t="shared" si="4"/>
        <v>106.94502767807876</v>
      </c>
      <c r="K85" s="3">
        <f t="shared" si="4"/>
        <v>109.85833333333333</v>
      </c>
      <c r="L85" s="3">
        <f t="shared" si="4"/>
        <v>111.64474428167566</v>
      </c>
      <c r="M85" s="3">
        <f t="shared" si="4"/>
        <v>110.01283129805358</v>
      </c>
      <c r="O85" s="3">
        <v>106.89991839130694</v>
      </c>
      <c r="P85" s="3">
        <v>106.5546155058006</v>
      </c>
      <c r="R85" s="2">
        <v>106.83337217225085</v>
      </c>
    </row>
    <row r="86" spans="1:18" ht="12.75">
      <c r="A86" s="2">
        <v>2004</v>
      </c>
      <c r="B86" s="3">
        <f t="shared" si="5"/>
        <v>108.11371122820998</v>
      </c>
      <c r="C86" s="3">
        <f t="shared" si="5"/>
        <v>108.0296087416285</v>
      </c>
      <c r="D86" s="3">
        <f t="shared" si="5"/>
        <v>105.27912014664223</v>
      </c>
      <c r="E86" s="3">
        <f t="shared" si="5"/>
        <v>108.07240704500978</v>
      </c>
      <c r="F86" s="3">
        <f>G42</f>
        <v>106.2</v>
      </c>
      <c r="G86" s="3">
        <f t="shared" si="4"/>
        <v>114.0913508260447</v>
      </c>
      <c r="H86" s="3">
        <f t="shared" si="4"/>
        <v>116.06289389874945</v>
      </c>
      <c r="I86" s="3">
        <f t="shared" si="4"/>
        <v>110.52009456264776</v>
      </c>
      <c r="J86" s="3">
        <f t="shared" si="4"/>
        <v>109.32528264718827</v>
      </c>
      <c r="K86" s="3">
        <f t="shared" si="4"/>
        <v>111.225</v>
      </c>
      <c r="L86" s="3">
        <f t="shared" si="4"/>
        <v>114.2750706759188</v>
      </c>
      <c r="M86" s="3">
        <f t="shared" si="4"/>
        <v>113.35630600259607</v>
      </c>
      <c r="O86" s="3">
        <v>109.12585241944203</v>
      </c>
      <c r="P86" s="3">
        <v>109.23515316880233</v>
      </c>
      <c r="R86" s="2">
        <v>109.1469098136491</v>
      </c>
    </row>
    <row r="87" spans="1:18" ht="12.75">
      <c r="A87" s="2">
        <v>2005</v>
      </c>
      <c r="B87" s="3">
        <f t="shared" si="5"/>
        <v>110.60180348260081</v>
      </c>
      <c r="C87" s="3">
        <f t="shared" si="5"/>
        <v>111.03748090706146</v>
      </c>
      <c r="D87" s="3">
        <f t="shared" si="5"/>
        <v>106.18563572737877</v>
      </c>
      <c r="E87" s="3">
        <f t="shared" si="5"/>
        <v>109.90704500978474</v>
      </c>
      <c r="F87" s="3">
        <f>G43</f>
        <v>108.275</v>
      </c>
      <c r="G87" s="3">
        <f aca="true" t="shared" si="6" ref="G87:M88">H43</f>
        <v>118.15427218833706</v>
      </c>
      <c r="H87" s="3">
        <f t="shared" si="6"/>
        <v>118.8850107481706</v>
      </c>
      <c r="I87" s="3">
        <f t="shared" si="6"/>
        <v>112.71424349881798</v>
      </c>
      <c r="J87" s="3">
        <f t="shared" si="6"/>
        <v>112.04702527929886</v>
      </c>
      <c r="K87" s="3">
        <f t="shared" si="6"/>
        <v>113.075</v>
      </c>
      <c r="L87" s="3">
        <f t="shared" si="6"/>
        <v>116.89638910305835</v>
      </c>
      <c r="M87" s="3">
        <f t="shared" si="6"/>
        <v>117.17484966872482</v>
      </c>
      <c r="O87" s="3">
        <v>111.50440876560651</v>
      </c>
      <c r="P87" s="3">
        <v>111.9351387511821</v>
      </c>
      <c r="R87" s="2">
        <v>111.58738384033938</v>
      </c>
    </row>
    <row r="88" spans="1:18" ht="12.75">
      <c r="A88" s="2">
        <v>2006</v>
      </c>
      <c r="B88" s="3">
        <f t="shared" si="5"/>
        <v>112.20887906813873</v>
      </c>
      <c r="C88" s="3">
        <f t="shared" si="5"/>
        <v>113.0224149586883</v>
      </c>
      <c r="D88" s="3">
        <f t="shared" si="5"/>
        <v>107.84921068710767</v>
      </c>
      <c r="E88" s="3">
        <f t="shared" si="5"/>
        <v>111.78245270711024</v>
      </c>
      <c r="F88" s="3">
        <f>G44</f>
        <v>110.125</v>
      </c>
      <c r="G88" s="3">
        <f t="shared" si="6"/>
        <v>121.93225504155915</v>
      </c>
      <c r="H88" s="3">
        <f t="shared" si="6"/>
        <v>123.56776615131106</v>
      </c>
      <c r="I88" s="3">
        <f t="shared" si="6"/>
        <v>115.07092198581562</v>
      </c>
      <c r="J88" s="3">
        <f t="shared" si="6"/>
        <v>115.04521693073073</v>
      </c>
      <c r="K88" s="3">
        <f t="shared" si="6"/>
        <v>114.38333333333333</v>
      </c>
      <c r="L88" s="3">
        <f t="shared" si="6"/>
        <v>120.1032253919301</v>
      </c>
      <c r="M88" s="3">
        <f t="shared" si="6"/>
        <v>121.29450619369727</v>
      </c>
      <c r="O88" s="3">
        <v>113.86083822909947</v>
      </c>
      <c r="P88" s="3">
        <v>115.16504073710834</v>
      </c>
      <c r="R88" s="2">
        <v>114.11205263776127</v>
      </c>
    </row>
    <row r="90" spans="2:18" ht="12.75">
      <c r="B90" s="2" t="s">
        <v>311</v>
      </c>
      <c r="C90" s="2" t="s">
        <v>325</v>
      </c>
      <c r="D90" s="2" t="s">
        <v>326</v>
      </c>
      <c r="E90" s="2" t="s">
        <v>19</v>
      </c>
      <c r="F90" s="2" t="s">
        <v>517</v>
      </c>
      <c r="G90" s="2" t="s">
        <v>327</v>
      </c>
      <c r="H90" s="2" t="s">
        <v>328</v>
      </c>
      <c r="I90" s="2" t="s">
        <v>297</v>
      </c>
      <c r="J90" s="2" t="s">
        <v>329</v>
      </c>
      <c r="K90" s="2" t="s">
        <v>312</v>
      </c>
      <c r="L90" s="2" t="s">
        <v>298</v>
      </c>
      <c r="M90" s="2" t="s">
        <v>296</v>
      </c>
      <c r="O90" s="2" t="s">
        <v>330</v>
      </c>
      <c r="P90" s="2" t="s">
        <v>331</v>
      </c>
      <c r="R90" s="2" t="s">
        <v>332</v>
      </c>
    </row>
    <row r="91" ht="12.75">
      <c r="A91" s="2">
        <v>1970</v>
      </c>
    </row>
    <row r="92" spans="1:18" ht="12.75">
      <c r="A92" s="2">
        <v>1971</v>
      </c>
      <c r="B92" s="2">
        <f aca="true" t="shared" si="7" ref="B92:M107">(B53/B52-1)*100</f>
        <v>4.704262105210089</v>
      </c>
      <c r="C92" s="2">
        <f t="shared" si="7"/>
        <v>4.3405676131677895</v>
      </c>
      <c r="D92" s="2">
        <f t="shared" si="7"/>
        <v>6.4835005089731945</v>
      </c>
      <c r="E92" s="2">
        <f t="shared" si="7"/>
        <v>5.397513973401402</v>
      </c>
      <c r="F92" s="2">
        <f t="shared" si="7"/>
        <v>5.24001302085384</v>
      </c>
      <c r="G92" s="2">
        <f t="shared" si="7"/>
        <v>2.9921259842519587</v>
      </c>
      <c r="H92" s="2">
        <f t="shared" si="7"/>
        <v>8.961748634176715</v>
      </c>
      <c r="I92" s="2">
        <f t="shared" si="7"/>
        <v>5.504587155963314</v>
      </c>
      <c r="J92" s="2">
        <f t="shared" si="7"/>
        <v>4.663629439241523</v>
      </c>
      <c r="K92" s="2">
        <f t="shared" si="7"/>
        <v>7.477579891817987</v>
      </c>
      <c r="L92" s="2">
        <f t="shared" si="7"/>
        <v>7.496075353787202</v>
      </c>
      <c r="M92" s="2">
        <f t="shared" si="7"/>
        <v>8.236040609137163</v>
      </c>
      <c r="O92" s="3">
        <f aca="true" t="shared" si="8" ref="O92:P107">(O53/O52-1)*100</f>
        <v>5.442735820386724</v>
      </c>
      <c r="P92" s="2">
        <f t="shared" si="8"/>
        <v>8.728406039342662</v>
      </c>
      <c r="R92" s="2">
        <f aca="true" t="shared" si="9" ref="R92:R127">(R53/R52-1)*100</f>
        <v>5.774542528632964</v>
      </c>
    </row>
    <row r="93" spans="1:18" ht="12.75">
      <c r="A93" s="2">
        <v>1972</v>
      </c>
      <c r="B93" s="2">
        <f t="shared" si="7"/>
        <v>6.362062997538631</v>
      </c>
      <c r="C93" s="2">
        <f t="shared" si="7"/>
        <v>5.44750000019818</v>
      </c>
      <c r="D93" s="2">
        <f t="shared" si="7"/>
        <v>7.1399317404333695</v>
      </c>
      <c r="E93" s="2">
        <f t="shared" si="7"/>
        <v>6.063004590568211</v>
      </c>
      <c r="F93" s="2">
        <f t="shared" si="7"/>
        <v>5.449167723113524</v>
      </c>
      <c r="G93" s="2">
        <f t="shared" si="7"/>
        <v>4.281345565749239</v>
      </c>
      <c r="H93" s="2">
        <f t="shared" si="7"/>
        <v>8.605817453010655</v>
      </c>
      <c r="I93" s="2">
        <f t="shared" si="7"/>
        <v>5.217391304347818</v>
      </c>
      <c r="J93" s="2">
        <f t="shared" si="7"/>
        <v>5.235080877935472</v>
      </c>
      <c r="K93" s="2">
        <f t="shared" si="7"/>
        <v>7.791749911659562</v>
      </c>
      <c r="L93" s="2">
        <f t="shared" si="7"/>
        <v>8.944870390816728</v>
      </c>
      <c r="M93" s="2">
        <f t="shared" si="7"/>
        <v>8.289365693516281</v>
      </c>
      <c r="O93" s="3">
        <f t="shared" si="8"/>
        <v>5.469268846109143</v>
      </c>
      <c r="P93" s="2">
        <f t="shared" si="8"/>
        <v>6.88064216961084</v>
      </c>
      <c r="R93" s="2">
        <f t="shared" si="9"/>
        <v>5.634500510204732</v>
      </c>
    </row>
    <row r="94" spans="1:18" ht="12.75">
      <c r="A94" s="2">
        <v>1973</v>
      </c>
      <c r="B94" s="2">
        <f t="shared" si="7"/>
        <v>7.524082270345822</v>
      </c>
      <c r="C94" s="2">
        <f t="shared" si="7"/>
        <v>6.955277902854973</v>
      </c>
      <c r="D94" s="2">
        <f t="shared" si="7"/>
        <v>10.986079853286256</v>
      </c>
      <c r="E94" s="2">
        <f t="shared" si="7"/>
        <v>7.38059701503857</v>
      </c>
      <c r="F94" s="2">
        <f t="shared" si="7"/>
        <v>7.033185999843861</v>
      </c>
      <c r="G94" s="2">
        <f t="shared" si="7"/>
        <v>15.54252199266859</v>
      </c>
      <c r="H94" s="2">
        <f t="shared" si="7"/>
        <v>11.414850387329146</v>
      </c>
      <c r="I94" s="2">
        <f t="shared" si="7"/>
        <v>10.743801652892548</v>
      </c>
      <c r="J94" s="2">
        <f t="shared" si="7"/>
        <v>6.133992705767222</v>
      </c>
      <c r="K94" s="2">
        <f t="shared" si="7"/>
        <v>8.013519407270042</v>
      </c>
      <c r="L94" s="2">
        <f t="shared" si="7"/>
        <v>10.355227882378525</v>
      </c>
      <c r="M94" s="2">
        <f t="shared" si="7"/>
        <v>11.390212213079165</v>
      </c>
      <c r="O94" s="3">
        <f t="shared" si="8"/>
        <v>6.5195335977298985</v>
      </c>
      <c r="P94" s="2">
        <f t="shared" si="8"/>
        <v>8.850358433655558</v>
      </c>
      <c r="R94" s="2">
        <f t="shared" si="9"/>
        <v>6.777958952810081</v>
      </c>
    </row>
    <row r="95" spans="1:18" ht="12.75">
      <c r="A95" s="2">
        <v>1974</v>
      </c>
      <c r="B95" s="2">
        <f t="shared" si="7"/>
        <v>9.521791767776921</v>
      </c>
      <c r="C95" s="2">
        <f t="shared" si="7"/>
        <v>12.677887954510346</v>
      </c>
      <c r="D95" s="2">
        <f t="shared" si="7"/>
        <v>16.6729252724378</v>
      </c>
      <c r="E95" s="2">
        <f t="shared" si="7"/>
        <v>13.64931544908108</v>
      </c>
      <c r="F95" s="2">
        <f t="shared" si="7"/>
        <v>6.972081143721587</v>
      </c>
      <c r="G95" s="2">
        <f t="shared" si="7"/>
        <v>26.903553301102857</v>
      </c>
      <c r="H95" s="2">
        <f t="shared" si="7"/>
        <v>16.976127321205126</v>
      </c>
      <c r="I95" s="2">
        <f t="shared" si="7"/>
        <v>19.402985074626855</v>
      </c>
      <c r="J95" s="2">
        <f t="shared" si="7"/>
        <v>9.44436589828197</v>
      </c>
      <c r="K95" s="2">
        <f t="shared" si="7"/>
        <v>9.609367113887934</v>
      </c>
      <c r="L95" s="2">
        <f t="shared" si="7"/>
        <v>27.968417857199768</v>
      </c>
      <c r="M95" s="2">
        <f t="shared" si="7"/>
        <v>15.717340590979777</v>
      </c>
      <c r="O95" s="3">
        <f t="shared" si="8"/>
        <v>7.104201050230552</v>
      </c>
      <c r="P95" s="2">
        <f t="shared" si="8"/>
        <v>14.9454253826657</v>
      </c>
      <c r="R95" s="2">
        <f t="shared" si="9"/>
        <v>7.906130964652047</v>
      </c>
    </row>
    <row r="96" spans="1:18" ht="12.75">
      <c r="A96" s="2">
        <v>1975</v>
      </c>
      <c r="B96" s="2">
        <f t="shared" si="7"/>
        <v>8.44525507087457</v>
      </c>
      <c r="C96" s="2">
        <f t="shared" si="7"/>
        <v>12.768203756231644</v>
      </c>
      <c r="D96" s="2">
        <f t="shared" si="7"/>
        <v>17.811393627191528</v>
      </c>
      <c r="E96" s="2">
        <f t="shared" si="7"/>
        <v>11.685929187559974</v>
      </c>
      <c r="F96" s="2">
        <f t="shared" si="7"/>
        <v>5.926459317412558</v>
      </c>
      <c r="G96" s="2">
        <f t="shared" si="7"/>
        <v>13.366666666000015</v>
      </c>
      <c r="H96" s="2">
        <f t="shared" si="7"/>
        <v>20.875850340195235</v>
      </c>
      <c r="I96" s="2">
        <f t="shared" si="7"/>
        <v>16.875000000000018</v>
      </c>
      <c r="J96" s="2">
        <f t="shared" si="7"/>
        <v>10.746280393005403</v>
      </c>
      <c r="K96" s="2">
        <f t="shared" si="7"/>
        <v>10.212726770661561</v>
      </c>
      <c r="L96" s="2">
        <f t="shared" si="7"/>
        <v>20.408163265165726</v>
      </c>
      <c r="M96" s="2">
        <f t="shared" si="7"/>
        <v>16.925661486770306</v>
      </c>
      <c r="O96" s="3">
        <f t="shared" si="8"/>
        <v>6.754879819358139</v>
      </c>
      <c r="P96" s="2">
        <f t="shared" si="8"/>
        <v>20.58956008496824</v>
      </c>
      <c r="R96" s="2">
        <f t="shared" si="9"/>
        <v>8.22449888019876</v>
      </c>
    </row>
    <row r="97" spans="1:18" ht="12.75">
      <c r="A97" s="2">
        <v>1976</v>
      </c>
      <c r="B97" s="2">
        <f t="shared" si="7"/>
        <v>7.318689159650993</v>
      </c>
      <c r="C97" s="2">
        <f t="shared" si="7"/>
        <v>9.15869980983899</v>
      </c>
      <c r="D97" s="2">
        <f t="shared" si="7"/>
        <v>14.342694787705046</v>
      </c>
      <c r="E97" s="2">
        <f t="shared" si="7"/>
        <v>9.625492772649213</v>
      </c>
      <c r="F97" s="2">
        <f t="shared" si="7"/>
        <v>4.247213598561195</v>
      </c>
      <c r="G97" s="2">
        <f t="shared" si="7"/>
        <v>13.312261099828348</v>
      </c>
      <c r="H97" s="2">
        <f t="shared" si="7"/>
        <v>17.98569586133891</v>
      </c>
      <c r="I97" s="2">
        <f t="shared" si="7"/>
        <v>16.577540106951872</v>
      </c>
      <c r="J97" s="2">
        <f t="shared" si="7"/>
        <v>9.79733841887802</v>
      </c>
      <c r="K97" s="2">
        <f t="shared" si="7"/>
        <v>9.057486630628864</v>
      </c>
      <c r="L97" s="2">
        <f t="shared" si="7"/>
        <v>18.249901458621775</v>
      </c>
      <c r="M97" s="2">
        <f t="shared" si="7"/>
        <v>17.629310344827598</v>
      </c>
      <c r="O97" s="3">
        <f t="shared" si="8"/>
        <v>5.24183607000559</v>
      </c>
      <c r="P97" s="2">
        <f t="shared" si="8"/>
        <v>14.981890090543871</v>
      </c>
      <c r="R97" s="2">
        <f t="shared" si="9"/>
        <v>6.395145470613595</v>
      </c>
    </row>
    <row r="98" spans="1:18" ht="12.75">
      <c r="A98" s="2">
        <v>1977</v>
      </c>
      <c r="B98" s="2">
        <f t="shared" si="7"/>
        <v>5.474999999417007</v>
      </c>
      <c r="C98" s="2">
        <f t="shared" si="7"/>
        <v>7.110848367562617</v>
      </c>
      <c r="D98" s="2">
        <f t="shared" si="7"/>
        <v>12.658288335787082</v>
      </c>
      <c r="E98" s="2">
        <f t="shared" si="7"/>
        <v>9.494555988450903</v>
      </c>
      <c r="F98" s="2">
        <f t="shared" si="7"/>
        <v>3.734650674227291</v>
      </c>
      <c r="G98" s="2">
        <f t="shared" si="7"/>
        <v>12.169964320392857</v>
      </c>
      <c r="H98" s="2">
        <f t="shared" si="7"/>
        <v>13.636363636204706</v>
      </c>
      <c r="I98" s="2">
        <f t="shared" si="7"/>
        <v>17.431192660550465</v>
      </c>
      <c r="J98" s="2">
        <f t="shared" si="7"/>
        <v>6.705497611770883</v>
      </c>
      <c r="K98" s="2">
        <f t="shared" si="7"/>
        <v>6.474103585854918</v>
      </c>
      <c r="L98" s="2">
        <f t="shared" si="7"/>
        <v>27.191666667196678</v>
      </c>
      <c r="M98" s="2">
        <f t="shared" si="7"/>
        <v>24.52668865274239</v>
      </c>
      <c r="O98" s="3">
        <f t="shared" si="8"/>
        <v>4.54174594450929</v>
      </c>
      <c r="P98" s="2">
        <f t="shared" si="8"/>
        <v>14.891983994581292</v>
      </c>
      <c r="R98" s="2">
        <f t="shared" si="9"/>
        <v>5.854543137399437</v>
      </c>
    </row>
    <row r="99" spans="1:18" ht="12.75">
      <c r="A99" s="2">
        <v>1978</v>
      </c>
      <c r="B99" s="2">
        <f t="shared" si="7"/>
        <v>3.579047167515381</v>
      </c>
      <c r="C99" s="2">
        <f t="shared" si="7"/>
        <v>4.4705946482547</v>
      </c>
      <c r="D99" s="2">
        <f t="shared" si="7"/>
        <v>7.79935005413015</v>
      </c>
      <c r="E99" s="2">
        <f t="shared" si="7"/>
        <v>9.250558773924201</v>
      </c>
      <c r="F99" s="2">
        <f t="shared" si="7"/>
        <v>2.719038202901558</v>
      </c>
      <c r="G99" s="2">
        <f t="shared" si="7"/>
        <v>12.532531374942057</v>
      </c>
      <c r="H99" s="2">
        <f t="shared" si="7"/>
        <v>7.634615384851728</v>
      </c>
      <c r="I99" s="2">
        <f t="shared" si="7"/>
        <v>12.109375</v>
      </c>
      <c r="J99" s="2">
        <f t="shared" si="7"/>
        <v>3.1024496669528334</v>
      </c>
      <c r="K99" s="2">
        <f t="shared" si="7"/>
        <v>4.080017269934921</v>
      </c>
      <c r="L99" s="2">
        <f t="shared" si="7"/>
        <v>22.642992858546805</v>
      </c>
      <c r="M99" s="2">
        <f t="shared" si="7"/>
        <v>19.784207945070698</v>
      </c>
      <c r="O99" s="3">
        <f t="shared" si="8"/>
        <v>3.618402068273907</v>
      </c>
      <c r="P99" s="2">
        <f t="shared" si="8"/>
        <v>8.593491050713297</v>
      </c>
      <c r="R99" s="2">
        <f t="shared" si="9"/>
        <v>4.30934115214634</v>
      </c>
    </row>
    <row r="100" spans="1:18" ht="12.75">
      <c r="A100" s="2">
        <v>1979</v>
      </c>
      <c r="B100" s="2">
        <f t="shared" si="7"/>
        <v>3.7070938215329363</v>
      </c>
      <c r="C100" s="2">
        <f t="shared" si="7"/>
        <v>4.469084268419121</v>
      </c>
      <c r="D100" s="2">
        <f t="shared" si="7"/>
        <v>7.466955244699092</v>
      </c>
      <c r="E100" s="2">
        <f t="shared" si="7"/>
        <v>10.64673708829893</v>
      </c>
      <c r="F100" s="2">
        <f t="shared" si="7"/>
        <v>4.044120792286865</v>
      </c>
      <c r="G100" s="2">
        <f t="shared" si="7"/>
        <v>19.046150683633844</v>
      </c>
      <c r="H100" s="2">
        <f t="shared" si="7"/>
        <v>13.239235304853448</v>
      </c>
      <c r="I100" s="2">
        <f t="shared" si="7"/>
        <v>14.634146341463406</v>
      </c>
      <c r="J100" s="2">
        <f t="shared" si="7"/>
        <v>4.538622374833867</v>
      </c>
      <c r="K100" s="2">
        <f t="shared" si="7"/>
        <v>4.210453539843395</v>
      </c>
      <c r="L100" s="2">
        <f t="shared" si="7"/>
        <v>23.53758213579784</v>
      </c>
      <c r="M100" s="2">
        <f t="shared" si="7"/>
        <v>15.669014084507227</v>
      </c>
      <c r="O100" s="3">
        <f t="shared" si="8"/>
        <v>4.892115452012402</v>
      </c>
      <c r="P100" s="2">
        <f t="shared" si="8"/>
        <v>12.333497563278728</v>
      </c>
      <c r="R100" s="2">
        <f t="shared" si="9"/>
        <v>5.948155155089996</v>
      </c>
    </row>
    <row r="101" spans="1:18" ht="12.75">
      <c r="A101" s="2">
        <v>1980</v>
      </c>
      <c r="B101" s="2">
        <f t="shared" si="7"/>
        <v>6.32538982057298</v>
      </c>
      <c r="C101" s="2">
        <f t="shared" si="7"/>
        <v>6.650975201683118</v>
      </c>
      <c r="D101" s="2">
        <f t="shared" si="7"/>
        <v>11.59461986621908</v>
      </c>
      <c r="E101" s="2">
        <f t="shared" si="7"/>
        <v>13.539111731593367</v>
      </c>
      <c r="F101" s="2">
        <f t="shared" si="7"/>
        <v>5.441694249760087</v>
      </c>
      <c r="G101" s="2">
        <f t="shared" si="7"/>
        <v>24.874805732957796</v>
      </c>
      <c r="H101" s="2">
        <f t="shared" si="7"/>
        <v>18.223414326156885</v>
      </c>
      <c r="I101" s="2">
        <f t="shared" si="7"/>
        <v>21.27659574468086</v>
      </c>
      <c r="J101" s="2">
        <f t="shared" si="7"/>
        <v>6.299902003450297</v>
      </c>
      <c r="K101" s="2">
        <f t="shared" si="7"/>
        <v>6.733319753062639</v>
      </c>
      <c r="L101" s="2">
        <f t="shared" si="7"/>
        <v>16.69189189189193</v>
      </c>
      <c r="M101" s="2">
        <f t="shared" si="7"/>
        <v>15.549892039219703</v>
      </c>
      <c r="O101" s="3">
        <f t="shared" si="8"/>
        <v>6.954174434179472</v>
      </c>
      <c r="P101" s="2">
        <f t="shared" si="8"/>
        <v>16.95542307646669</v>
      </c>
      <c r="R101" s="2">
        <f t="shared" si="9"/>
        <v>8.442591412845179</v>
      </c>
    </row>
    <row r="102" spans="1:18" ht="12.75">
      <c r="A102" s="2">
        <v>1981</v>
      </c>
      <c r="B102" s="2">
        <f t="shared" si="7"/>
        <v>6.806862202721953</v>
      </c>
      <c r="C102" s="2">
        <f t="shared" si="7"/>
        <v>7.628274549946035</v>
      </c>
      <c r="D102" s="2">
        <f t="shared" si="7"/>
        <v>12.007734450609187</v>
      </c>
      <c r="E102" s="2">
        <f t="shared" si="7"/>
        <v>13.333333333222331</v>
      </c>
      <c r="F102" s="2">
        <f t="shared" si="7"/>
        <v>6.344954200874309</v>
      </c>
      <c r="G102" s="2">
        <f t="shared" si="7"/>
        <v>24.45896425371503</v>
      </c>
      <c r="H102" s="2">
        <f t="shared" si="7"/>
        <v>20.343316290215597</v>
      </c>
      <c r="I102" s="2">
        <f t="shared" si="7"/>
        <v>17.79448621553883</v>
      </c>
      <c r="J102" s="2">
        <f t="shared" si="7"/>
        <v>8.072950119634093</v>
      </c>
      <c r="K102" s="2">
        <f t="shared" si="7"/>
        <v>6.748466257668695</v>
      </c>
      <c r="L102" s="2">
        <f t="shared" si="7"/>
        <v>20.040763387066885</v>
      </c>
      <c r="M102" s="2">
        <f t="shared" si="7"/>
        <v>14.557039578483044</v>
      </c>
      <c r="O102" s="3">
        <f t="shared" si="8"/>
        <v>7.955799833617494</v>
      </c>
      <c r="P102" s="2">
        <f t="shared" si="8"/>
        <v>11.89910754568919</v>
      </c>
      <c r="R102" s="2">
        <f t="shared" si="9"/>
        <v>8.5888115070764</v>
      </c>
    </row>
    <row r="103" spans="1:18" ht="12.75">
      <c r="A103" s="2">
        <v>1982</v>
      </c>
      <c r="B103" s="2">
        <f t="shared" si="7"/>
        <v>5.440414507727853</v>
      </c>
      <c r="C103" s="2">
        <f t="shared" si="7"/>
        <v>8.725850665771828</v>
      </c>
      <c r="D103" s="2">
        <f t="shared" si="7"/>
        <v>9.566666665833012</v>
      </c>
      <c r="E103" s="2">
        <f t="shared" si="7"/>
        <v>11.978475600902128</v>
      </c>
      <c r="F103" s="2">
        <f t="shared" si="7"/>
        <v>5.241596207562527</v>
      </c>
      <c r="G103" s="2">
        <f t="shared" si="7"/>
        <v>20.918984280028184</v>
      </c>
      <c r="H103" s="2">
        <f t="shared" si="7"/>
        <v>17.116843702631623</v>
      </c>
      <c r="I103" s="2">
        <f t="shared" si="7"/>
        <v>16.382978723404285</v>
      </c>
      <c r="J103" s="2">
        <f t="shared" si="7"/>
        <v>9.357050213040875</v>
      </c>
      <c r="K103" s="2">
        <f t="shared" si="7"/>
        <v>5.862068965517242</v>
      </c>
      <c r="L103" s="2">
        <f t="shared" si="7"/>
        <v>22.730219491865512</v>
      </c>
      <c r="M103" s="2">
        <f t="shared" si="7"/>
        <v>14.407958070381888</v>
      </c>
      <c r="O103" s="3">
        <f t="shared" si="8"/>
        <v>7.2927734101727815</v>
      </c>
      <c r="P103" s="2">
        <f t="shared" si="8"/>
        <v>8.714156336608948</v>
      </c>
      <c r="R103" s="2">
        <f t="shared" si="9"/>
        <v>7.528276983893778</v>
      </c>
    </row>
    <row r="104" spans="1:18" ht="12.75">
      <c r="A104" s="2">
        <v>1983</v>
      </c>
      <c r="B104" s="2">
        <f t="shared" si="7"/>
        <v>3.3353808352109215</v>
      </c>
      <c r="C104" s="2">
        <f t="shared" si="7"/>
        <v>7.663370001827752</v>
      </c>
      <c r="D104" s="2">
        <f t="shared" si="7"/>
        <v>8.366291451387653</v>
      </c>
      <c r="E104" s="2">
        <f t="shared" si="7"/>
        <v>9.459548416863095</v>
      </c>
      <c r="F104" s="2">
        <f t="shared" si="7"/>
        <v>3.2937351824475547</v>
      </c>
      <c r="G104" s="2">
        <f t="shared" si="7"/>
        <v>20.241666666584045</v>
      </c>
      <c r="H104" s="2">
        <f t="shared" si="7"/>
        <v>10.494946876938327</v>
      </c>
      <c r="I104" s="2">
        <f t="shared" si="7"/>
        <v>14.625228519195609</v>
      </c>
      <c r="J104" s="2">
        <f t="shared" si="7"/>
        <v>8.669271049946502</v>
      </c>
      <c r="K104" s="2">
        <f t="shared" si="7"/>
        <v>2.8230184581976348</v>
      </c>
      <c r="L104" s="2">
        <f t="shared" si="7"/>
        <v>25.105644431029273</v>
      </c>
      <c r="M104" s="2">
        <f t="shared" si="7"/>
        <v>12.177449513837036</v>
      </c>
      <c r="O104" s="3">
        <f t="shared" si="8"/>
        <v>5.742805035456988</v>
      </c>
      <c r="P104" s="2">
        <f t="shared" si="8"/>
        <v>5.299222680001869</v>
      </c>
      <c r="R104" s="2">
        <f t="shared" si="9"/>
        <v>5.670462254817377</v>
      </c>
    </row>
    <row r="105" spans="1:18" ht="12.75">
      <c r="A105" s="2">
        <v>1984</v>
      </c>
      <c r="B105" s="2">
        <f t="shared" si="7"/>
        <v>5.6648635797162505</v>
      </c>
      <c r="C105" s="2">
        <f t="shared" si="7"/>
        <v>6.347517400891545</v>
      </c>
      <c r="D105" s="2">
        <f t="shared" si="7"/>
        <v>7.067658618933281</v>
      </c>
      <c r="E105" s="2">
        <f t="shared" si="7"/>
        <v>7.673803223204967</v>
      </c>
      <c r="F105" s="2">
        <f t="shared" si="7"/>
        <v>2.4060329268751346</v>
      </c>
      <c r="G105" s="2">
        <f t="shared" si="7"/>
        <v>18.44895696183353</v>
      </c>
      <c r="H105" s="2">
        <f t="shared" si="7"/>
        <v>8.583489681345569</v>
      </c>
      <c r="I105" s="2">
        <f t="shared" si="7"/>
        <v>10.845295055821392</v>
      </c>
      <c r="J105" s="2">
        <f t="shared" si="7"/>
        <v>5.636848236588032</v>
      </c>
      <c r="K105" s="2">
        <f t="shared" si="7"/>
        <v>3.2734952481520363</v>
      </c>
      <c r="L105" s="2">
        <f t="shared" si="7"/>
        <v>28.78333333333334</v>
      </c>
      <c r="M105" s="2">
        <f t="shared" si="7"/>
        <v>11.274325957411445</v>
      </c>
      <c r="O105" s="3">
        <f t="shared" si="8"/>
        <v>5.015174661464439</v>
      </c>
      <c r="P105" s="2">
        <f t="shared" si="8"/>
        <v>5.442851377249913</v>
      </c>
      <c r="R105" s="2">
        <f t="shared" si="9"/>
        <v>5.0863598259971665</v>
      </c>
    </row>
    <row r="106" spans="1:18" ht="12.75">
      <c r="A106" s="2">
        <v>1985</v>
      </c>
      <c r="B106" s="2">
        <f t="shared" si="7"/>
        <v>3.189693969525842</v>
      </c>
      <c r="C106" s="2">
        <f t="shared" si="7"/>
        <v>4.867676448526792</v>
      </c>
      <c r="D106" s="2">
        <f t="shared" si="7"/>
        <v>5.8669288758673055</v>
      </c>
      <c r="E106" s="2">
        <f t="shared" si="7"/>
        <v>5.831099195802603</v>
      </c>
      <c r="F106" s="2">
        <f t="shared" si="7"/>
        <v>2.056995209743362</v>
      </c>
      <c r="G106" s="2">
        <f t="shared" si="7"/>
        <v>19.30255690136109</v>
      </c>
      <c r="H106" s="2">
        <f t="shared" si="7"/>
        <v>5.4427645788571954</v>
      </c>
      <c r="I106" s="2">
        <f t="shared" si="7"/>
        <v>9.208633093525176</v>
      </c>
      <c r="J106" s="2">
        <f t="shared" si="7"/>
        <v>4.093586741478661</v>
      </c>
      <c r="K106" s="2">
        <f t="shared" si="7"/>
        <v>2.223926380368102</v>
      </c>
      <c r="L106" s="2">
        <f t="shared" si="7"/>
        <v>19.645399249385285</v>
      </c>
      <c r="M106" s="2">
        <f t="shared" si="7"/>
        <v>8.817526448834222</v>
      </c>
      <c r="O106" s="3">
        <f t="shared" si="8"/>
        <v>4.090395206285913</v>
      </c>
      <c r="P106" s="2">
        <f t="shared" si="8"/>
        <v>6.097415449107424</v>
      </c>
      <c r="R106" s="2">
        <f t="shared" si="9"/>
        <v>4.4233777839615795</v>
      </c>
    </row>
    <row r="107" spans="1:18" ht="12.75">
      <c r="A107" s="2">
        <v>1986</v>
      </c>
      <c r="B107" s="2">
        <f t="shared" si="7"/>
        <v>1.700921332504124</v>
      </c>
      <c r="C107" s="2">
        <f t="shared" si="7"/>
        <v>1.2955013573616059</v>
      </c>
      <c r="D107" s="2">
        <f t="shared" si="7"/>
        <v>2.8999999999999915</v>
      </c>
      <c r="E107" s="2">
        <f t="shared" si="7"/>
        <v>2.538526493891169</v>
      </c>
      <c r="F107" s="2">
        <f t="shared" si="7"/>
        <v>-0.1294380165592579</v>
      </c>
      <c r="G107" s="2">
        <f t="shared" si="7"/>
        <v>23.021088769169996</v>
      </c>
      <c r="H107" s="2">
        <f t="shared" si="7"/>
        <v>3.8150289017341077</v>
      </c>
      <c r="I107" s="2">
        <f t="shared" si="7"/>
        <v>5.797101449275344</v>
      </c>
      <c r="J107" s="2">
        <f t="shared" si="7"/>
        <v>0.294564956858534</v>
      </c>
      <c r="K107" s="2">
        <f t="shared" si="7"/>
        <v>0.10002500625156951</v>
      </c>
      <c r="L107" s="2">
        <f t="shared" si="7"/>
        <v>11.763115197403984</v>
      </c>
      <c r="M107" s="2">
        <f t="shared" si="7"/>
        <v>8.796503424303959</v>
      </c>
      <c r="O107" s="3">
        <f t="shared" si="8"/>
        <v>1.7202597018336263</v>
      </c>
      <c r="P107" s="2">
        <f t="shared" si="8"/>
        <v>3.551653736666638</v>
      </c>
      <c r="R107" s="2">
        <f t="shared" si="9"/>
        <v>2.029247896057118</v>
      </c>
    </row>
    <row r="108" spans="1:18" ht="12.75">
      <c r="A108" s="2">
        <v>1987</v>
      </c>
      <c r="B108" s="2">
        <f aca="true" t="shared" si="10" ref="B108:M123">(B69/B68-1)*100</f>
        <v>1.4000000000000012</v>
      </c>
      <c r="C108" s="2">
        <f t="shared" si="10"/>
        <v>1.554482916019606</v>
      </c>
      <c r="D108" s="2">
        <f t="shared" si="10"/>
        <v>4.081632653061229</v>
      </c>
      <c r="E108" s="2">
        <f t="shared" si="10"/>
        <v>3.2888980392262956</v>
      </c>
      <c r="F108" s="2">
        <f t="shared" si="10"/>
        <v>0.24994990958289165</v>
      </c>
      <c r="G108" s="2">
        <f t="shared" si="10"/>
        <v>16.384946579678328</v>
      </c>
      <c r="H108" s="2">
        <f t="shared" si="10"/>
        <v>3.1180400890868487</v>
      </c>
      <c r="I108" s="2">
        <f t="shared" si="10"/>
        <v>4.732254047322537</v>
      </c>
      <c r="J108" s="2">
        <f t="shared" si="10"/>
        <v>-0.13408035212127967</v>
      </c>
      <c r="K108" s="2">
        <f t="shared" si="10"/>
        <v>-0.707802481472275</v>
      </c>
      <c r="L108" s="2">
        <f t="shared" si="10"/>
        <v>9.343148357870913</v>
      </c>
      <c r="M108" s="2">
        <f t="shared" si="10"/>
        <v>5.246259450226254</v>
      </c>
      <c r="O108" s="3">
        <f aca="true" t="shared" si="11" ref="O108:P123">(O69/O68-1)*100</f>
        <v>1.8431250894374918</v>
      </c>
      <c r="P108" s="2">
        <f t="shared" si="11"/>
        <v>4.13703438540427</v>
      </c>
      <c r="R108" s="2">
        <f t="shared" si="9"/>
        <v>2.23550371460024</v>
      </c>
    </row>
    <row r="109" spans="1:18" ht="12.75">
      <c r="A109" s="2">
        <v>1988</v>
      </c>
      <c r="B109" s="2">
        <f t="shared" si="10"/>
        <v>1.9312952005256179</v>
      </c>
      <c r="C109" s="2">
        <f t="shared" si="10"/>
        <v>1.1620508982035815</v>
      </c>
      <c r="D109" s="2">
        <f t="shared" si="10"/>
        <v>5.096483037659194</v>
      </c>
      <c r="E109" s="2">
        <f t="shared" si="10"/>
        <v>2.7008172214472825</v>
      </c>
      <c r="F109" s="2">
        <f t="shared" si="10"/>
        <v>1.3112886437337767</v>
      </c>
      <c r="G109" s="2">
        <f t="shared" si="10"/>
        <v>13.52675207234395</v>
      </c>
      <c r="H109" s="2">
        <f t="shared" si="10"/>
        <v>2.159827213822907</v>
      </c>
      <c r="I109" s="2">
        <f t="shared" si="10"/>
        <v>5.112960760998808</v>
      </c>
      <c r="J109" s="2">
        <f t="shared" si="10"/>
        <v>1.5152241668664468</v>
      </c>
      <c r="K109" s="2">
        <f t="shared" si="10"/>
        <v>0.7463938275743542</v>
      </c>
      <c r="L109" s="2">
        <f t="shared" si="10"/>
        <v>9.697048161574306</v>
      </c>
      <c r="M109" s="2">
        <f t="shared" si="10"/>
        <v>4.840479088709615</v>
      </c>
      <c r="O109" s="3">
        <f t="shared" si="11"/>
        <v>2.3200871311422233</v>
      </c>
      <c r="P109" s="2">
        <f t="shared" si="11"/>
        <v>4.993383629900516</v>
      </c>
      <c r="R109" s="2">
        <f t="shared" si="9"/>
        <v>2.785379700455559</v>
      </c>
    </row>
    <row r="110" spans="1:18" ht="12.75">
      <c r="A110" s="2">
        <v>1989</v>
      </c>
      <c r="B110" s="2">
        <f t="shared" si="10"/>
        <v>2.563895831653662</v>
      </c>
      <c r="C110" s="2">
        <f t="shared" si="10"/>
        <v>3.1054501776687893</v>
      </c>
      <c r="D110" s="2">
        <f t="shared" si="10"/>
        <v>6.633597393944202</v>
      </c>
      <c r="E110" s="2">
        <f t="shared" si="10"/>
        <v>3.498301795244818</v>
      </c>
      <c r="F110" s="2">
        <f t="shared" si="10"/>
        <v>2.7709497318591625</v>
      </c>
      <c r="G110" s="2">
        <f t="shared" si="10"/>
        <v>13.700000000000001</v>
      </c>
      <c r="H110" s="2">
        <f t="shared" si="10"/>
        <v>4.122621564482021</v>
      </c>
      <c r="I110" s="2">
        <f t="shared" si="10"/>
        <v>6.221719457013575</v>
      </c>
      <c r="J110" s="2">
        <f t="shared" si="10"/>
        <v>3.370963424810358</v>
      </c>
      <c r="K110" s="2">
        <f t="shared" si="10"/>
        <v>1.0821609922590625</v>
      </c>
      <c r="L110" s="2">
        <f t="shared" si="10"/>
        <v>12.616546677682084</v>
      </c>
      <c r="M110" s="2">
        <f t="shared" si="10"/>
        <v>6.791468379106647</v>
      </c>
      <c r="O110" s="3">
        <f t="shared" si="11"/>
        <v>3.646403224098016</v>
      </c>
      <c r="P110" s="2">
        <f t="shared" si="11"/>
        <v>7.367014890231527</v>
      </c>
      <c r="R110" s="2">
        <f t="shared" si="9"/>
        <v>4.306745522629285</v>
      </c>
    </row>
    <row r="111" spans="1:18" ht="12.75">
      <c r="A111" s="2">
        <v>1990</v>
      </c>
      <c r="B111" s="2">
        <f t="shared" si="10"/>
        <v>3.2623221444861183</v>
      </c>
      <c r="C111" s="2">
        <f t="shared" si="10"/>
        <v>3.452823014505757</v>
      </c>
      <c r="D111" s="2">
        <f t="shared" si="10"/>
        <v>6.102895230160388</v>
      </c>
      <c r="E111" s="2">
        <f t="shared" si="10"/>
        <v>3.3800571937559365</v>
      </c>
      <c r="F111" s="2">
        <f t="shared" si="10"/>
        <v>2.6898661714130467</v>
      </c>
      <c r="G111" s="2">
        <f t="shared" si="10"/>
        <v>20.40457343887425</v>
      </c>
      <c r="H111" s="2">
        <f t="shared" si="10"/>
        <v>3.2741116751268784</v>
      </c>
      <c r="I111" s="2">
        <f t="shared" si="10"/>
        <v>6.496272630457911</v>
      </c>
      <c r="J111" s="2">
        <f t="shared" si="10"/>
        <v>3.701983123648822</v>
      </c>
      <c r="K111" s="2">
        <f t="shared" si="10"/>
        <v>3.2854691625797905</v>
      </c>
      <c r="L111" s="2">
        <f t="shared" si="10"/>
        <v>13.372458604066217</v>
      </c>
      <c r="M111" s="2">
        <f t="shared" si="10"/>
        <v>6.717940457974225</v>
      </c>
      <c r="O111" s="3">
        <f t="shared" si="11"/>
        <v>3.8349065220435685</v>
      </c>
      <c r="P111" s="2">
        <f t="shared" si="11"/>
        <v>9.022259254331555</v>
      </c>
      <c r="R111" s="2">
        <f t="shared" si="9"/>
        <v>4.780935797618602</v>
      </c>
    </row>
    <row r="112" spans="1:18" ht="12.75">
      <c r="A112" s="2">
        <v>1991</v>
      </c>
      <c r="B112" s="2">
        <f t="shared" si="10"/>
        <v>3.3343483556638187</v>
      </c>
      <c r="C112" s="2">
        <f t="shared" si="10"/>
        <v>3.208551967906015</v>
      </c>
      <c r="D112" s="2">
        <f t="shared" si="10"/>
        <v>4.115953409239892</v>
      </c>
      <c r="E112" s="2">
        <f t="shared" si="10"/>
        <v>3.2169347445617724</v>
      </c>
      <c r="F112" s="2">
        <f t="shared" si="10"/>
        <v>4.539667459757268</v>
      </c>
      <c r="G112" s="2">
        <f t="shared" si="10"/>
        <v>19.472851229607713</v>
      </c>
      <c r="H112" s="2">
        <f t="shared" si="10"/>
        <v>3.1948881789137573</v>
      </c>
      <c r="I112" s="2">
        <f t="shared" si="10"/>
        <v>6.2999999999999945</v>
      </c>
      <c r="J112" s="2">
        <f t="shared" si="10"/>
        <v>3.1183593196610904</v>
      </c>
      <c r="K112" s="2">
        <f t="shared" si="10"/>
        <v>3.1333333333330105</v>
      </c>
      <c r="L112" s="2">
        <f t="shared" si="10"/>
        <v>10.926234054353845</v>
      </c>
      <c r="M112" s="2">
        <f t="shared" si="10"/>
        <v>5.935326449243483</v>
      </c>
      <c r="O112" s="3">
        <f t="shared" si="11"/>
        <v>4.334526736636324</v>
      </c>
      <c r="P112" s="2">
        <f t="shared" si="11"/>
        <v>6.04554753591402</v>
      </c>
      <c r="R112" s="2">
        <f t="shared" si="9"/>
        <v>4.658984491733986</v>
      </c>
    </row>
    <row r="113" spans="1:18" ht="12.75">
      <c r="A113" s="2">
        <v>1992</v>
      </c>
      <c r="B113" s="2">
        <f t="shared" si="10"/>
        <v>4.029762781788415</v>
      </c>
      <c r="C113" s="2">
        <f t="shared" si="10"/>
        <v>2.4299136232762697</v>
      </c>
      <c r="D113" s="2">
        <f t="shared" si="10"/>
        <v>2.6019734774684</v>
      </c>
      <c r="E113" s="2">
        <f t="shared" si="10"/>
        <v>2.365765038353196</v>
      </c>
      <c r="F113" s="2">
        <f t="shared" si="10"/>
        <v>5.077330077330067</v>
      </c>
      <c r="G113" s="2">
        <f t="shared" si="10"/>
        <v>15.865899016660778</v>
      </c>
      <c r="H113" s="2">
        <f t="shared" si="10"/>
        <v>3.1197904262919574</v>
      </c>
      <c r="I113" s="2">
        <f t="shared" si="10"/>
        <v>5.079962370649116</v>
      </c>
      <c r="J113" s="2">
        <f t="shared" si="10"/>
        <v>3.1541687880330516</v>
      </c>
      <c r="K113" s="2">
        <f t="shared" si="10"/>
        <v>3.18358112475825</v>
      </c>
      <c r="L113" s="2">
        <f t="shared" si="10"/>
        <v>8.94166666666667</v>
      </c>
      <c r="M113" s="2">
        <f t="shared" si="10"/>
        <v>5.925723648279679</v>
      </c>
      <c r="O113" s="3">
        <f t="shared" si="11"/>
        <v>4.182429420332778</v>
      </c>
      <c r="P113" s="2">
        <f t="shared" si="11"/>
        <v>3.431690335609505</v>
      </c>
      <c r="R113" s="2">
        <f t="shared" si="9"/>
        <v>4.038661321096959</v>
      </c>
    </row>
    <row r="114" spans="1:18" ht="12.75">
      <c r="A114" s="2">
        <v>1993</v>
      </c>
      <c r="B114" s="2">
        <f t="shared" si="10"/>
        <v>3.625805537851723</v>
      </c>
      <c r="C114" s="2">
        <f t="shared" si="10"/>
        <v>2.7539630289894923</v>
      </c>
      <c r="D114" s="2">
        <f t="shared" si="10"/>
        <v>2.1010719754974483</v>
      </c>
      <c r="E114" s="2">
        <f t="shared" si="10"/>
        <v>2.1060104117368583</v>
      </c>
      <c r="F114" s="2">
        <f t="shared" si="10"/>
        <v>4.434976275781954</v>
      </c>
      <c r="G114" s="2">
        <f t="shared" si="10"/>
        <v>14.414493645838089</v>
      </c>
      <c r="H114" s="2">
        <f t="shared" si="10"/>
        <v>1.4176663031624903</v>
      </c>
      <c r="I114" s="2">
        <f t="shared" si="10"/>
        <v>4.476275738585489</v>
      </c>
      <c r="J114" s="2">
        <f t="shared" si="10"/>
        <v>3.577919839553445</v>
      </c>
      <c r="K114" s="2">
        <f t="shared" si="10"/>
        <v>2.584181675802655</v>
      </c>
      <c r="L114" s="2">
        <f t="shared" si="10"/>
        <v>6.501950585175553</v>
      </c>
      <c r="M114" s="2">
        <f t="shared" si="10"/>
        <v>4.568636022282746</v>
      </c>
      <c r="O114" s="3">
        <f t="shared" si="11"/>
        <v>3.6777122980182098</v>
      </c>
      <c r="P114" s="2">
        <f t="shared" si="11"/>
        <v>1.9637607679960034</v>
      </c>
      <c r="R114" s="2">
        <f t="shared" si="9"/>
        <v>3.351614513106882</v>
      </c>
    </row>
    <row r="115" spans="1:18" ht="12.75">
      <c r="A115" s="2">
        <v>1994</v>
      </c>
      <c r="B115" s="2">
        <f t="shared" si="10"/>
        <v>2.959065126767979</v>
      </c>
      <c r="C115" s="2">
        <f t="shared" si="10"/>
        <v>2.377798574616663</v>
      </c>
      <c r="D115" s="2">
        <f t="shared" si="10"/>
        <v>1.0859131269495892</v>
      </c>
      <c r="E115" s="2">
        <f t="shared" si="10"/>
        <v>1.6608729239091513</v>
      </c>
      <c r="F115" s="2">
        <f t="shared" si="10"/>
        <v>2.7445526193787373</v>
      </c>
      <c r="G115" s="2">
        <f t="shared" si="10"/>
        <v>10.922787193973482</v>
      </c>
      <c r="H115" s="2">
        <f t="shared" si="10"/>
        <v>2.365591397849487</v>
      </c>
      <c r="I115" s="2">
        <f t="shared" si="10"/>
        <v>4.027420736932319</v>
      </c>
      <c r="J115" s="2">
        <f t="shared" si="10"/>
        <v>2.2048089795859704</v>
      </c>
      <c r="K115" s="2">
        <f t="shared" si="10"/>
        <v>2.801526717556957</v>
      </c>
      <c r="L115" s="2">
        <f t="shared" si="10"/>
        <v>5.214393449687571</v>
      </c>
      <c r="M115" s="2">
        <f t="shared" si="10"/>
        <v>4.718467623508715</v>
      </c>
      <c r="O115" s="3">
        <f t="shared" si="11"/>
        <v>2.8756673944766886</v>
      </c>
      <c r="P115" s="2">
        <f t="shared" si="11"/>
        <v>2.40113679976679</v>
      </c>
      <c r="R115" s="2">
        <f t="shared" si="9"/>
        <v>2.787030506605004</v>
      </c>
    </row>
    <row r="116" spans="1:18" ht="12.75">
      <c r="A116" s="2">
        <v>1995</v>
      </c>
      <c r="B116" s="2">
        <f t="shared" si="10"/>
        <v>2.250099561927521</v>
      </c>
      <c r="C116" s="2">
        <f t="shared" si="10"/>
        <v>1.4668138637120354</v>
      </c>
      <c r="D116" s="2">
        <f t="shared" si="10"/>
        <v>0.9852216748773346</v>
      </c>
      <c r="E116" s="2">
        <f t="shared" si="10"/>
        <v>1.7781155015197614</v>
      </c>
      <c r="F116" s="2">
        <f t="shared" si="10"/>
        <v>1.7236711488133105</v>
      </c>
      <c r="G116" s="2">
        <f t="shared" si="10"/>
        <v>8.937057107128354</v>
      </c>
      <c r="H116" s="2">
        <f t="shared" si="10"/>
        <v>2.5210084033613356</v>
      </c>
      <c r="I116" s="2">
        <f t="shared" si="10"/>
        <v>5.244371224602129</v>
      </c>
      <c r="J116" s="2">
        <f t="shared" si="10"/>
        <v>1.9152494708645218</v>
      </c>
      <c r="K116" s="2">
        <f t="shared" si="10"/>
        <v>2.0952823462038417</v>
      </c>
      <c r="L116" s="2">
        <f t="shared" si="10"/>
        <v>4.123148337770477</v>
      </c>
      <c r="M116" s="2">
        <f t="shared" si="10"/>
        <v>4.6747530579865915</v>
      </c>
      <c r="O116" s="3">
        <f t="shared" si="11"/>
        <v>2.6095207605974835</v>
      </c>
      <c r="P116" s="2">
        <f t="shared" si="11"/>
        <v>3.1853220561840034</v>
      </c>
      <c r="R116" s="2">
        <f t="shared" si="9"/>
        <v>2.717462045781427</v>
      </c>
    </row>
    <row r="117" spans="1:18" ht="12.75">
      <c r="A117" s="2">
        <v>1996</v>
      </c>
      <c r="B117" s="2">
        <f t="shared" si="10"/>
        <v>1.8435572865955097</v>
      </c>
      <c r="C117" s="2">
        <f t="shared" si="10"/>
        <v>2.058919327229991</v>
      </c>
      <c r="D117" s="2">
        <f t="shared" si="10"/>
        <v>0.6166152820601623</v>
      </c>
      <c r="E117" s="2">
        <f t="shared" si="10"/>
        <v>2.008361953112714</v>
      </c>
      <c r="F117" s="2">
        <f t="shared" si="10"/>
        <v>1.4460610361958892</v>
      </c>
      <c r="G117" s="2">
        <f t="shared" si="10"/>
        <v>8.1962194841968</v>
      </c>
      <c r="H117" s="2">
        <f t="shared" si="10"/>
        <v>1.741803278688514</v>
      </c>
      <c r="I117" s="2">
        <f t="shared" si="10"/>
        <v>3.9745242838533645</v>
      </c>
      <c r="J117" s="2">
        <f t="shared" si="10"/>
        <v>1.3934676213015251</v>
      </c>
      <c r="K117" s="2">
        <f t="shared" si="10"/>
        <v>2.0166666666669997</v>
      </c>
      <c r="L117" s="2">
        <f t="shared" si="10"/>
        <v>3.1206975676915993</v>
      </c>
      <c r="M117" s="2">
        <f t="shared" si="10"/>
        <v>3.558506581134746</v>
      </c>
      <c r="O117" s="3">
        <f t="shared" si="11"/>
        <v>2.303427400249758</v>
      </c>
      <c r="P117" s="2">
        <f t="shared" si="11"/>
        <v>2.1641454555534123</v>
      </c>
      <c r="R117" s="2">
        <f t="shared" si="9"/>
        <v>2.2772895062530107</v>
      </c>
    </row>
    <row r="118" spans="1:18" ht="12.75">
      <c r="A118" s="2">
        <v>1997</v>
      </c>
      <c r="B118" s="2">
        <f t="shared" si="10"/>
        <v>1.3250000000000206</v>
      </c>
      <c r="C118" s="2">
        <f t="shared" si="10"/>
        <v>1.6274593135171544</v>
      </c>
      <c r="D118" s="2">
        <f t="shared" si="10"/>
        <v>1.1950310559006194</v>
      </c>
      <c r="E118" s="2">
        <f t="shared" si="10"/>
        <v>1.2003220376201496</v>
      </c>
      <c r="F118" s="2">
        <f t="shared" si="10"/>
        <v>1.8801923917796337</v>
      </c>
      <c r="G118" s="2">
        <f t="shared" si="10"/>
        <v>5.538972980619317</v>
      </c>
      <c r="H118" s="2">
        <f t="shared" si="10"/>
        <v>1.4014770057068304</v>
      </c>
      <c r="I118" s="2">
        <f t="shared" si="10"/>
        <v>2.0431055203909976</v>
      </c>
      <c r="J118" s="2">
        <f t="shared" si="10"/>
        <v>1.3675113959286112</v>
      </c>
      <c r="K118" s="2">
        <f t="shared" si="10"/>
        <v>2.1565103741218783</v>
      </c>
      <c r="L118" s="2">
        <f t="shared" si="10"/>
        <v>2.161612308474825</v>
      </c>
      <c r="M118" s="2">
        <f t="shared" si="10"/>
        <v>1.9707084918934026</v>
      </c>
      <c r="O118" s="3">
        <f t="shared" si="11"/>
        <v>1.7651659264647401</v>
      </c>
      <c r="P118" s="2">
        <f t="shared" si="11"/>
        <v>2.7330884259704646</v>
      </c>
      <c r="R118" s="2">
        <f t="shared" si="9"/>
        <v>1.9466161919398983</v>
      </c>
    </row>
    <row r="119" spans="1:18" ht="12.75">
      <c r="A119" s="2">
        <v>1998</v>
      </c>
      <c r="B119" s="2">
        <f t="shared" si="10"/>
        <v>0.9046796611566599</v>
      </c>
      <c r="C119" s="2">
        <f t="shared" si="10"/>
        <v>0.9544425858506234</v>
      </c>
      <c r="D119" s="2">
        <f t="shared" si="10"/>
        <v>1.3991308831111438</v>
      </c>
      <c r="E119" s="2">
        <f t="shared" si="10"/>
        <v>0.6725970926448444</v>
      </c>
      <c r="F119" s="2">
        <f t="shared" si="10"/>
        <v>0.9356223175965406</v>
      </c>
      <c r="G119" s="2">
        <f t="shared" si="10"/>
        <v>4.766225587389483</v>
      </c>
      <c r="H119" s="2">
        <f t="shared" si="10"/>
        <v>2.424894479847506</v>
      </c>
      <c r="I119" s="2">
        <f t="shared" si="10"/>
        <v>1.9629396984927938</v>
      </c>
      <c r="J119" s="2">
        <f t="shared" si="10"/>
        <v>0.9585662610976708</v>
      </c>
      <c r="K119" s="2">
        <f t="shared" si="10"/>
        <v>1.9830481368936503</v>
      </c>
      <c r="L119" s="2">
        <f t="shared" si="10"/>
        <v>2.716440296641931</v>
      </c>
      <c r="M119" s="2">
        <f t="shared" si="10"/>
        <v>1.8335370596732625</v>
      </c>
      <c r="O119" s="3">
        <f t="shared" si="11"/>
        <v>1.2965362177746353</v>
      </c>
      <c r="P119" s="2">
        <f t="shared" si="11"/>
        <v>2.8236607752206266</v>
      </c>
      <c r="R119" s="2">
        <f t="shared" si="9"/>
        <v>1.58523701714397</v>
      </c>
    </row>
    <row r="120" spans="1:18" ht="12.75">
      <c r="A120" s="2">
        <v>1999</v>
      </c>
      <c r="B120" s="2">
        <f t="shared" si="10"/>
        <v>0.5623930230662655</v>
      </c>
      <c r="C120" s="2">
        <f t="shared" si="10"/>
        <v>1.1184210526315796</v>
      </c>
      <c r="D120" s="2">
        <f t="shared" si="10"/>
        <v>1.159265048751501</v>
      </c>
      <c r="E120" s="2">
        <f t="shared" si="10"/>
        <v>0.49999999999998934</v>
      </c>
      <c r="F120" s="2">
        <f t="shared" si="10"/>
        <v>0.5697763415256407</v>
      </c>
      <c r="G120" s="2">
        <f t="shared" si="10"/>
        <v>2.6367827288973578</v>
      </c>
      <c r="H120" s="2">
        <f t="shared" si="10"/>
        <v>1.640271493212686</v>
      </c>
      <c r="I120" s="2">
        <f t="shared" si="10"/>
        <v>1.6556291390725342</v>
      </c>
      <c r="J120" s="2">
        <f t="shared" si="10"/>
        <v>1.0048368972206623</v>
      </c>
      <c r="K120" s="2">
        <f t="shared" si="10"/>
        <v>2.2110710365375708</v>
      </c>
      <c r="L120" s="2">
        <f t="shared" si="10"/>
        <v>2.303885779183923</v>
      </c>
      <c r="M120" s="2">
        <f t="shared" si="10"/>
        <v>2.310672195547814</v>
      </c>
      <c r="O120" s="3">
        <f t="shared" si="11"/>
        <v>1.091977448244652</v>
      </c>
      <c r="P120" s="2">
        <f t="shared" si="11"/>
        <v>1.4839506776490374</v>
      </c>
      <c r="R120" s="2">
        <f t="shared" si="9"/>
        <v>1.167001503858911</v>
      </c>
    </row>
    <row r="121" spans="1:18" ht="12.75">
      <c r="A121" s="2">
        <v>2000</v>
      </c>
      <c r="B121" s="2">
        <f t="shared" si="10"/>
        <v>2.3504619873554677</v>
      </c>
      <c r="C121" s="2">
        <f t="shared" si="10"/>
        <v>2.544639629870593</v>
      </c>
      <c r="D121" s="2">
        <f t="shared" si="10"/>
        <v>3.367666887401355</v>
      </c>
      <c r="E121" s="2">
        <f t="shared" si="10"/>
        <v>1.691542288557213</v>
      </c>
      <c r="F121" s="2">
        <f t="shared" si="10"/>
        <v>1.4713343480466712</v>
      </c>
      <c r="G121" s="2">
        <f t="shared" si="10"/>
        <v>3.1660825211691668</v>
      </c>
      <c r="H121" s="2">
        <f t="shared" si="10"/>
        <v>5.5648302726766685</v>
      </c>
      <c r="I121" s="2">
        <f t="shared" si="10"/>
        <v>2.5376865388988756</v>
      </c>
      <c r="J121" s="2">
        <f t="shared" si="10"/>
        <v>3.147371815543032</v>
      </c>
      <c r="K121" s="2">
        <f t="shared" si="10"/>
        <v>3.0344508532924364</v>
      </c>
      <c r="L121" s="2">
        <f t="shared" si="10"/>
        <v>2.8467211164856066</v>
      </c>
      <c r="M121" s="2">
        <f t="shared" si="10"/>
        <v>3.4326142797465042</v>
      </c>
      <c r="O121" s="3">
        <f t="shared" si="11"/>
        <v>2.199579831428422</v>
      </c>
      <c r="P121" s="2">
        <f t="shared" si="11"/>
        <v>2.674953504040478</v>
      </c>
      <c r="R121" s="2">
        <f t="shared" si="9"/>
        <v>2.290923537522871</v>
      </c>
    </row>
    <row r="122" spans="1:18" ht="12.75">
      <c r="A122" s="2">
        <v>2001</v>
      </c>
      <c r="B122" s="2">
        <f t="shared" si="10"/>
        <v>2.6634372925463</v>
      </c>
      <c r="C122" s="2">
        <f t="shared" si="10"/>
        <v>2.4744448360944693</v>
      </c>
      <c r="D122" s="2">
        <f t="shared" si="10"/>
        <v>2.5662389601732727</v>
      </c>
      <c r="E122" s="2">
        <f t="shared" si="10"/>
        <v>1.6634050880626416</v>
      </c>
      <c r="F122" s="2">
        <f t="shared" si="10"/>
        <v>1.9749999999999934</v>
      </c>
      <c r="G122" s="2">
        <f t="shared" si="10"/>
        <v>3.401360544217691</v>
      </c>
      <c r="H122" s="2">
        <f t="shared" si="10"/>
        <v>4.8723548459974175</v>
      </c>
      <c r="I122" s="2">
        <f t="shared" si="10"/>
        <v>2.785165484633856</v>
      </c>
      <c r="J122" s="2">
        <f t="shared" si="10"/>
        <v>2.6674580050647156</v>
      </c>
      <c r="K122" s="2">
        <f t="shared" si="10"/>
        <v>4.200000000000004</v>
      </c>
      <c r="L122" s="2">
        <f t="shared" si="10"/>
        <v>4.394757131842697</v>
      </c>
      <c r="M122" s="2">
        <f t="shared" si="10"/>
        <v>3.5911008756477125</v>
      </c>
      <c r="O122" s="3">
        <f t="shared" si="11"/>
        <v>2.5302071958606343</v>
      </c>
      <c r="P122" s="2">
        <f t="shared" si="11"/>
        <v>1.9308420867716114</v>
      </c>
      <c r="R122" s="2">
        <f t="shared" si="9"/>
        <v>2.414608339218627</v>
      </c>
    </row>
    <row r="123" spans="1:18" ht="12.75">
      <c r="A123" s="2">
        <v>2002</v>
      </c>
      <c r="B123" s="2">
        <f t="shared" si="10"/>
        <v>1.8020939497822797</v>
      </c>
      <c r="C123" s="2">
        <f t="shared" si="10"/>
        <v>1.641900568702992</v>
      </c>
      <c r="D123" s="2">
        <f t="shared" si="10"/>
        <v>1.5621445978879267</v>
      </c>
      <c r="E123" s="2">
        <f t="shared" si="10"/>
        <v>1.9249278152069227</v>
      </c>
      <c r="F123" s="2">
        <f t="shared" si="10"/>
        <v>1.372885511154709</v>
      </c>
      <c r="G123" s="2">
        <f t="shared" si="10"/>
        <v>3.5714285714285587</v>
      </c>
      <c r="H123" s="2">
        <f t="shared" si="10"/>
        <v>4.651952461799658</v>
      </c>
      <c r="I123" s="2">
        <f t="shared" si="10"/>
        <v>2.465320204125332</v>
      </c>
      <c r="J123" s="2">
        <f t="shared" si="10"/>
        <v>2.0740761740025704</v>
      </c>
      <c r="K123" s="2">
        <f t="shared" si="10"/>
        <v>3.262955854126681</v>
      </c>
      <c r="L123" s="2">
        <f t="shared" si="10"/>
        <v>3.5450516986706315</v>
      </c>
      <c r="M123" s="2">
        <f t="shared" si="10"/>
        <v>3.0667772708419694</v>
      </c>
      <c r="O123" s="3">
        <f t="shared" si="11"/>
        <v>2.174453637726259</v>
      </c>
      <c r="P123" s="2">
        <f t="shared" si="11"/>
        <v>1.7568243124209904</v>
      </c>
      <c r="R123" s="2">
        <f t="shared" si="9"/>
        <v>2.0943550954905854</v>
      </c>
    </row>
    <row r="124" spans="1:18" ht="12.75">
      <c r="A124" s="2">
        <v>2003</v>
      </c>
      <c r="B124" s="2">
        <f aca="true" t="shared" si="12" ref="B124:M127">(B85/B84-1)*100</f>
        <v>1.3555573193639647</v>
      </c>
      <c r="C124" s="2">
        <f t="shared" si="12"/>
        <v>1.59281653280392</v>
      </c>
      <c r="D124" s="2">
        <f t="shared" si="12"/>
        <v>0.8774385513065308</v>
      </c>
      <c r="E124" s="2">
        <f t="shared" si="12"/>
        <v>2.077431539187913</v>
      </c>
      <c r="F124" s="2">
        <f t="shared" si="12"/>
        <v>1.0479645304313223</v>
      </c>
      <c r="G124" s="2">
        <f t="shared" si="12"/>
        <v>3.539019963702361</v>
      </c>
      <c r="H124" s="2">
        <f t="shared" si="12"/>
        <v>3.479883192732003</v>
      </c>
      <c r="I124" s="2">
        <f t="shared" si="12"/>
        <v>2.672558922558932</v>
      </c>
      <c r="J124" s="2">
        <f t="shared" si="12"/>
        <v>2.0498404271184434</v>
      </c>
      <c r="K124" s="2">
        <f t="shared" si="12"/>
        <v>2.09882280049567</v>
      </c>
      <c r="L124" s="2">
        <f t="shared" si="12"/>
        <v>3.283333333333327</v>
      </c>
      <c r="M124" s="2">
        <f t="shared" si="12"/>
        <v>3.039133266684879</v>
      </c>
      <c r="O124" s="3">
        <f aca="true" t="shared" si="13" ref="O124:P127">(O85/O84-1)*100</f>
        <v>2.0429991724017826</v>
      </c>
      <c r="P124" s="2">
        <f t="shared" si="13"/>
        <v>2.7313770071267562</v>
      </c>
      <c r="R124" s="2">
        <f t="shared" si="9"/>
        <v>2.1746828622674297</v>
      </c>
    </row>
    <row r="125" spans="1:18" ht="12.75">
      <c r="A125" s="2">
        <v>2004</v>
      </c>
      <c r="B125" s="2">
        <f t="shared" si="12"/>
        <v>2.0612064518958473</v>
      </c>
      <c r="C125" s="2">
        <f t="shared" si="12"/>
        <v>2.091938707528307</v>
      </c>
      <c r="D125" s="2">
        <f t="shared" si="12"/>
        <v>0.18712337456392447</v>
      </c>
      <c r="E125" s="2">
        <f t="shared" si="12"/>
        <v>2.1739130434782705</v>
      </c>
      <c r="F125" s="2">
        <f t="shared" si="12"/>
        <v>1.667331471878697</v>
      </c>
      <c r="G125" s="2">
        <f t="shared" si="12"/>
        <v>2.892199824715158</v>
      </c>
      <c r="H125" s="2">
        <f t="shared" si="12"/>
        <v>2.1948734028376604</v>
      </c>
      <c r="I125" s="2">
        <f t="shared" si="12"/>
        <v>2.2067363530778206</v>
      </c>
      <c r="J125" s="2">
        <f t="shared" si="12"/>
        <v>2.2256808201260636</v>
      </c>
      <c r="K125" s="2">
        <f t="shared" si="12"/>
        <v>1.2440263976333021</v>
      </c>
      <c r="L125" s="2">
        <f t="shared" si="12"/>
        <v>2.3559786993706755</v>
      </c>
      <c r="M125" s="2">
        <f t="shared" si="12"/>
        <v>3.0391679453137144</v>
      </c>
      <c r="O125" s="3">
        <f t="shared" si="13"/>
        <v>2.082259801160058</v>
      </c>
      <c r="P125" s="2">
        <f t="shared" si="13"/>
        <v>2.5156466946810063</v>
      </c>
      <c r="R125" s="2">
        <f t="shared" si="9"/>
        <v>2.165557067381596</v>
      </c>
    </row>
    <row r="126" spans="1:18" ht="12.75">
      <c r="A126" s="2">
        <v>2005</v>
      </c>
      <c r="B126" s="2">
        <f t="shared" si="12"/>
        <v>2.3013660581301165</v>
      </c>
      <c r="C126" s="2">
        <f t="shared" si="12"/>
        <v>2.7843034890803198</v>
      </c>
      <c r="D126" s="2">
        <f t="shared" si="12"/>
        <v>0.8610592294786112</v>
      </c>
      <c r="E126" s="2">
        <f t="shared" si="12"/>
        <v>1.6976007243096447</v>
      </c>
      <c r="F126" s="2">
        <f t="shared" si="12"/>
        <v>1.9538606403013192</v>
      </c>
      <c r="G126" s="2">
        <f t="shared" si="12"/>
        <v>3.561112505791164</v>
      </c>
      <c r="H126" s="2">
        <f t="shared" si="12"/>
        <v>2.4315409986960246</v>
      </c>
      <c r="I126" s="2">
        <f t="shared" si="12"/>
        <v>1.985294117647074</v>
      </c>
      <c r="J126" s="2">
        <f t="shared" si="12"/>
        <v>2.4895820675754576</v>
      </c>
      <c r="K126" s="2">
        <f t="shared" si="12"/>
        <v>1.663295122499453</v>
      </c>
      <c r="L126" s="2">
        <f t="shared" si="12"/>
        <v>2.2938672552420103</v>
      </c>
      <c r="M126" s="2">
        <f t="shared" si="12"/>
        <v>3.368620415384127</v>
      </c>
      <c r="O126" s="3">
        <f t="shared" si="13"/>
        <v>2.17964514679998</v>
      </c>
      <c r="P126" s="2">
        <f t="shared" si="13"/>
        <v>2.4717185851403034</v>
      </c>
      <c r="R126" s="2">
        <f t="shared" si="9"/>
        <v>2.2359533869140247</v>
      </c>
    </row>
    <row r="127" spans="1:18" ht="12.75">
      <c r="A127" s="2">
        <v>2006</v>
      </c>
      <c r="B127" s="2">
        <f t="shared" si="12"/>
        <v>1.4530283728969362</v>
      </c>
      <c r="C127" s="2">
        <f t="shared" si="12"/>
        <v>1.7876252553750138</v>
      </c>
      <c r="D127" s="2">
        <f t="shared" si="12"/>
        <v>1.5666666666666496</v>
      </c>
      <c r="E127" s="2">
        <f t="shared" si="12"/>
        <v>1.7063580384301558</v>
      </c>
      <c r="F127" s="2">
        <f t="shared" si="12"/>
        <v>1.7086123297159972</v>
      </c>
      <c r="G127" s="2">
        <f t="shared" si="12"/>
        <v>3.1975000000000087</v>
      </c>
      <c r="H127" s="2">
        <f t="shared" si="12"/>
        <v>3.9388947131945518</v>
      </c>
      <c r="I127" s="2">
        <f t="shared" si="12"/>
        <v>2.0908435472242193</v>
      </c>
      <c r="J127" s="2">
        <f t="shared" si="12"/>
        <v>2.6758333333332995</v>
      </c>
      <c r="K127" s="2">
        <f t="shared" si="12"/>
        <v>1.1570491561647689</v>
      </c>
      <c r="L127" s="2">
        <f t="shared" si="12"/>
        <v>2.7433150959389474</v>
      </c>
      <c r="M127" s="2">
        <f t="shared" si="12"/>
        <v>3.515819765606265</v>
      </c>
      <c r="O127" s="3">
        <f t="shared" si="13"/>
        <v>2.1133060921801006</v>
      </c>
      <c r="P127" s="2">
        <f t="shared" si="13"/>
        <v>2.8855121117113303</v>
      </c>
      <c r="R127" s="2">
        <f t="shared" si="9"/>
        <v>2.262503797951032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92"/>
  <sheetViews>
    <sheetView workbookViewId="0" topLeftCell="A1">
      <pane xSplit="1" ySplit="7" topLeftCell="R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38" sqref="Z38"/>
    </sheetView>
  </sheetViews>
  <sheetFormatPr defaultColWidth="9.33203125" defaultRowHeight="12.75"/>
  <cols>
    <col min="1" max="1" width="12.33203125" style="2" bestFit="1" customWidth="1"/>
    <col min="2" max="8" width="9.33203125" style="2" customWidth="1"/>
    <col min="9" max="9" width="9.66015625" style="2" bestFit="1" customWidth="1"/>
    <col min="10" max="42" width="9.33203125" style="2" customWidth="1"/>
    <col min="43" max="43" width="17" style="2" bestFit="1" customWidth="1"/>
    <col min="44" max="16384" width="9.33203125" style="2" customWidth="1"/>
  </cols>
  <sheetData>
    <row r="1" spans="1:41" ht="12.75">
      <c r="A1" s="2" t="s">
        <v>491</v>
      </c>
      <c r="B1" s="2" t="s">
        <v>504</v>
      </c>
      <c r="D1" s="2" t="s">
        <v>505</v>
      </c>
      <c r="E1" s="2" t="s">
        <v>505</v>
      </c>
      <c r="F1" s="2" t="s">
        <v>505</v>
      </c>
      <c r="G1" s="2" t="s">
        <v>505</v>
      </c>
      <c r="J1" s="2" t="s">
        <v>505</v>
      </c>
      <c r="L1" s="2" t="s">
        <v>505</v>
      </c>
      <c r="M1" s="2" t="s">
        <v>505</v>
      </c>
      <c r="N1" s="2" t="s">
        <v>505</v>
      </c>
      <c r="Q1" s="2" t="s">
        <v>505</v>
      </c>
      <c r="T1" s="2" t="s">
        <v>505</v>
      </c>
      <c r="U1" s="2" t="s">
        <v>504</v>
      </c>
      <c r="W1" s="2" t="s">
        <v>505</v>
      </c>
      <c r="Y1" s="2" t="s">
        <v>505</v>
      </c>
      <c r="Z1" s="2" t="s">
        <v>505</v>
      </c>
      <c r="AA1" s="2" t="s">
        <v>505</v>
      </c>
      <c r="AD1" s="2" t="s">
        <v>504</v>
      </c>
      <c r="AE1" s="2" t="s">
        <v>504</v>
      </c>
      <c r="AF1" s="2" t="s">
        <v>504</v>
      </c>
      <c r="AG1" s="2" t="s">
        <v>504</v>
      </c>
      <c r="AH1" s="2" t="s">
        <v>504</v>
      </c>
      <c r="AI1" s="2" t="s">
        <v>504</v>
      </c>
      <c r="AJ1" s="2" t="s">
        <v>504</v>
      </c>
      <c r="AK1" s="2" t="s">
        <v>504</v>
      </c>
      <c r="AL1" s="2" t="s">
        <v>504</v>
      </c>
      <c r="AM1" s="2" t="s">
        <v>504</v>
      </c>
      <c r="AN1" s="2" t="s">
        <v>504</v>
      </c>
      <c r="AO1" s="2" t="s">
        <v>504</v>
      </c>
    </row>
    <row r="2" spans="1:41" ht="12.75">
      <c r="A2" s="2" t="s">
        <v>492</v>
      </c>
      <c r="B2" s="2" t="s">
        <v>503</v>
      </c>
      <c r="D2" s="2" t="s">
        <v>496</v>
      </c>
      <c r="E2" s="2" t="s">
        <v>496</v>
      </c>
      <c r="F2" s="2" t="s">
        <v>496</v>
      </c>
      <c r="G2" s="2" t="s">
        <v>496</v>
      </c>
      <c r="J2" s="2" t="s">
        <v>496</v>
      </c>
      <c r="L2" s="2" t="s">
        <v>496</v>
      </c>
      <c r="M2" s="2" t="s">
        <v>496</v>
      </c>
      <c r="N2" s="2" t="s">
        <v>496</v>
      </c>
      <c r="Q2" s="2" t="s">
        <v>496</v>
      </c>
      <c r="T2" s="2" t="s">
        <v>496</v>
      </c>
      <c r="U2" s="2" t="s">
        <v>503</v>
      </c>
      <c r="W2" s="2" t="s">
        <v>496</v>
      </c>
      <c r="Y2" s="2" t="s">
        <v>496</v>
      </c>
      <c r="Z2" s="2" t="s">
        <v>496</v>
      </c>
      <c r="AA2" s="2" t="s">
        <v>496</v>
      </c>
      <c r="AD2" s="2" t="s">
        <v>503</v>
      </c>
      <c r="AE2" s="2" t="s">
        <v>503</v>
      </c>
      <c r="AF2" s="2" t="s">
        <v>503</v>
      </c>
      <c r="AG2" s="2" t="s">
        <v>503</v>
      </c>
      <c r="AH2" s="2" t="s">
        <v>503</v>
      </c>
      <c r="AI2" s="2" t="s">
        <v>503</v>
      </c>
      <c r="AJ2" s="2" t="s">
        <v>503</v>
      </c>
      <c r="AK2" s="2" t="s">
        <v>503</v>
      </c>
      <c r="AL2" s="2" t="s">
        <v>503</v>
      </c>
      <c r="AM2" s="2" t="s">
        <v>503</v>
      </c>
      <c r="AN2" s="2" t="s">
        <v>503</v>
      </c>
      <c r="AO2" s="2" t="s">
        <v>503</v>
      </c>
    </row>
    <row r="3" spans="1:41" ht="12.75">
      <c r="A3" s="2" t="s">
        <v>493</v>
      </c>
      <c r="B3" s="2" t="s">
        <v>562</v>
      </c>
      <c r="D3" s="2" t="s">
        <v>563</v>
      </c>
      <c r="E3" s="2" t="s">
        <v>565</v>
      </c>
      <c r="F3" s="2" t="s">
        <v>499</v>
      </c>
      <c r="G3" s="2" t="s">
        <v>498</v>
      </c>
      <c r="J3" s="2" t="s">
        <v>567</v>
      </c>
      <c r="L3" s="2" t="s">
        <v>568</v>
      </c>
      <c r="M3" s="2" t="s">
        <v>569</v>
      </c>
      <c r="N3" s="2" t="s">
        <v>570</v>
      </c>
      <c r="Q3" s="2" t="s">
        <v>571</v>
      </c>
      <c r="T3" s="2" t="s">
        <v>572</v>
      </c>
      <c r="U3" s="2" t="s">
        <v>572</v>
      </c>
      <c r="W3" s="2" t="s">
        <v>573</v>
      </c>
      <c r="Y3" s="2" t="s">
        <v>111</v>
      </c>
      <c r="Z3" s="2" t="s">
        <v>574</v>
      </c>
      <c r="AA3" s="2" t="s">
        <v>112</v>
      </c>
      <c r="AD3" s="2" t="s">
        <v>562</v>
      </c>
      <c r="AE3" s="2" t="s">
        <v>563</v>
      </c>
      <c r="AF3" s="2" t="s">
        <v>565</v>
      </c>
      <c r="AG3" s="2" t="s">
        <v>499</v>
      </c>
      <c r="AH3" s="2" t="s">
        <v>498</v>
      </c>
      <c r="AI3" s="2" t="s">
        <v>567</v>
      </c>
      <c r="AJ3" s="2" t="s">
        <v>568</v>
      </c>
      <c r="AK3" s="2" t="s">
        <v>569</v>
      </c>
      <c r="AL3" s="2" t="s">
        <v>570</v>
      </c>
      <c r="AM3" s="2" t="s">
        <v>571</v>
      </c>
      <c r="AN3" s="2" t="s">
        <v>572</v>
      </c>
      <c r="AO3" s="2" t="s">
        <v>573</v>
      </c>
    </row>
    <row r="4" spans="1:41" ht="12.75">
      <c r="A4" s="2" t="s">
        <v>494</v>
      </c>
      <c r="B4" s="2" t="s">
        <v>502</v>
      </c>
      <c r="D4" s="2" t="s">
        <v>501</v>
      </c>
      <c r="E4" s="2" t="s">
        <v>501</v>
      </c>
      <c r="F4" s="2" t="s">
        <v>501</v>
      </c>
      <c r="G4" s="2" t="s">
        <v>501</v>
      </c>
      <c r="J4" s="2" t="s">
        <v>501</v>
      </c>
      <c r="L4" s="2" t="s">
        <v>501</v>
      </c>
      <c r="M4" s="2" t="s">
        <v>501</v>
      </c>
      <c r="N4" s="2" t="s">
        <v>501</v>
      </c>
      <c r="Q4" s="2" t="s">
        <v>501</v>
      </c>
      <c r="T4" s="2" t="s">
        <v>501</v>
      </c>
      <c r="U4" s="2" t="s">
        <v>502</v>
      </c>
      <c r="W4" s="2" t="s">
        <v>501</v>
      </c>
      <c r="Y4" s="2" t="s">
        <v>501</v>
      </c>
      <c r="Z4" s="2" t="s">
        <v>501</v>
      </c>
      <c r="AA4" s="2" t="s">
        <v>501</v>
      </c>
      <c r="AD4" s="2" t="s">
        <v>502</v>
      </c>
      <c r="AE4" s="2" t="s">
        <v>502</v>
      </c>
      <c r="AF4" s="2" t="s">
        <v>502</v>
      </c>
      <c r="AG4" s="2" t="s">
        <v>502</v>
      </c>
      <c r="AH4" s="2" t="s">
        <v>502</v>
      </c>
      <c r="AI4" s="2" t="s">
        <v>502</v>
      </c>
      <c r="AJ4" s="2" t="s">
        <v>502</v>
      </c>
      <c r="AK4" s="2" t="s">
        <v>502</v>
      </c>
      <c r="AL4" s="2" t="s">
        <v>502</v>
      </c>
      <c r="AM4" s="2" t="s">
        <v>502</v>
      </c>
      <c r="AN4" s="2" t="s">
        <v>502</v>
      </c>
      <c r="AO4" s="2" t="s">
        <v>502</v>
      </c>
    </row>
    <row r="5" spans="1:41" ht="12.75">
      <c r="A5" s="2" t="s">
        <v>495</v>
      </c>
      <c r="B5" s="2" t="s">
        <v>178</v>
      </c>
      <c r="D5" s="2" t="s">
        <v>169</v>
      </c>
      <c r="E5" s="2" t="s">
        <v>170</v>
      </c>
      <c r="F5" s="2" t="s">
        <v>506</v>
      </c>
      <c r="G5" s="2" t="s">
        <v>507</v>
      </c>
      <c r="J5" s="2" t="s">
        <v>171</v>
      </c>
      <c r="L5" s="2" t="s">
        <v>172</v>
      </c>
      <c r="M5" s="2" t="s">
        <v>151</v>
      </c>
      <c r="N5" s="2" t="s">
        <v>176</v>
      </c>
      <c r="Q5" s="2" t="s">
        <v>152</v>
      </c>
      <c r="T5" s="2" t="s">
        <v>173</v>
      </c>
      <c r="U5" s="2" t="s">
        <v>180</v>
      </c>
      <c r="W5" s="2" t="s">
        <v>153</v>
      </c>
      <c r="Y5" s="2" t="s">
        <v>174</v>
      </c>
      <c r="Z5" s="2" t="s">
        <v>175</v>
      </c>
      <c r="AA5" s="2" t="s">
        <v>154</v>
      </c>
      <c r="AD5" s="2" t="s">
        <v>178</v>
      </c>
      <c r="AE5" s="2" t="s">
        <v>183</v>
      </c>
      <c r="AF5" s="2" t="s">
        <v>184</v>
      </c>
      <c r="AG5" s="2" t="s">
        <v>185</v>
      </c>
      <c r="AH5" s="2" t="s">
        <v>186</v>
      </c>
      <c r="AI5" s="2" t="s">
        <v>182</v>
      </c>
      <c r="AJ5" s="2" t="s">
        <v>181</v>
      </c>
      <c r="AK5" s="2" t="s">
        <v>187</v>
      </c>
      <c r="AL5" s="2" t="s">
        <v>190</v>
      </c>
      <c r="AM5" s="2" t="s">
        <v>188</v>
      </c>
      <c r="AN5" s="2" t="s">
        <v>180</v>
      </c>
      <c r="AO5" s="2" t="s">
        <v>189</v>
      </c>
    </row>
    <row r="6" spans="1:41" ht="12.75">
      <c r="A6" s="2" t="s">
        <v>500</v>
      </c>
      <c r="B6" s="2" t="s">
        <v>179</v>
      </c>
      <c r="D6" s="2" t="s">
        <v>511</v>
      </c>
      <c r="E6" s="2" t="s">
        <v>511</v>
      </c>
      <c r="F6" s="2" t="s">
        <v>510</v>
      </c>
      <c r="G6" s="2" t="s">
        <v>511</v>
      </c>
      <c r="J6" s="2" t="s">
        <v>511</v>
      </c>
      <c r="L6" s="2" t="s">
        <v>511</v>
      </c>
      <c r="M6" s="2" t="s">
        <v>511</v>
      </c>
      <c r="N6" s="2" t="s">
        <v>177</v>
      </c>
      <c r="Q6" s="2" t="s">
        <v>511</v>
      </c>
      <c r="T6" s="2" t="s">
        <v>511</v>
      </c>
      <c r="U6" s="2" t="s">
        <v>179</v>
      </c>
      <c r="W6" s="2" t="s">
        <v>511</v>
      </c>
      <c r="Y6" s="2" t="s">
        <v>511</v>
      </c>
      <c r="Z6" s="2" t="s">
        <v>511</v>
      </c>
      <c r="AA6" s="2" t="s">
        <v>511</v>
      </c>
      <c r="AD6" s="2" t="s">
        <v>179</v>
      </c>
      <c r="AE6" s="2" t="s">
        <v>179</v>
      </c>
      <c r="AF6" s="2" t="s">
        <v>179</v>
      </c>
      <c r="AG6" s="2" t="s">
        <v>179</v>
      </c>
      <c r="AH6" s="2" t="s">
        <v>179</v>
      </c>
      <c r="AI6" s="2" t="s">
        <v>179</v>
      </c>
      <c r="AJ6" s="2" t="s">
        <v>179</v>
      </c>
      <c r="AK6" s="2" t="s">
        <v>179</v>
      </c>
      <c r="AL6" s="2" t="s">
        <v>179</v>
      </c>
      <c r="AM6" s="2" t="s">
        <v>179</v>
      </c>
      <c r="AN6" s="2" t="s">
        <v>179</v>
      </c>
      <c r="AO6" s="2" t="s">
        <v>179</v>
      </c>
    </row>
    <row r="7" spans="2:44" ht="12.75">
      <c r="B7" s="2" t="s">
        <v>155</v>
      </c>
      <c r="C7" s="2" t="s">
        <v>155</v>
      </c>
      <c r="D7" s="2" t="s">
        <v>156</v>
      </c>
      <c r="E7" s="2" t="s">
        <v>157</v>
      </c>
      <c r="F7" s="2" t="s">
        <v>20</v>
      </c>
      <c r="G7" s="2" t="s">
        <v>158</v>
      </c>
      <c r="H7" s="2" t="s">
        <v>158</v>
      </c>
      <c r="I7" s="2" t="s">
        <v>158</v>
      </c>
      <c r="J7" s="2" t="s">
        <v>159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162</v>
      </c>
      <c r="P7" s="2" t="s">
        <v>162</v>
      </c>
      <c r="Q7" s="2" t="s">
        <v>163</v>
      </c>
      <c r="R7" s="2" t="s">
        <v>163</v>
      </c>
      <c r="S7" s="2" t="s">
        <v>163</v>
      </c>
      <c r="T7" s="2" t="s">
        <v>164</v>
      </c>
      <c r="U7" s="2" t="s">
        <v>164</v>
      </c>
      <c r="V7" s="2" t="s">
        <v>164</v>
      </c>
      <c r="W7" s="2" t="s">
        <v>165</v>
      </c>
      <c r="Y7" s="2" t="s">
        <v>166</v>
      </c>
      <c r="Z7" s="2" t="s">
        <v>167</v>
      </c>
      <c r="AA7" s="2" t="s">
        <v>168</v>
      </c>
      <c r="AD7" s="2" t="s">
        <v>155</v>
      </c>
      <c r="AE7" s="2" t="s">
        <v>156</v>
      </c>
      <c r="AF7" s="2" t="s">
        <v>157</v>
      </c>
      <c r="AG7" s="2" t="s">
        <v>20</v>
      </c>
      <c r="AH7" s="2" t="s">
        <v>158</v>
      </c>
      <c r="AI7" s="2" t="s">
        <v>159</v>
      </c>
      <c r="AJ7" s="2" t="s">
        <v>160</v>
      </c>
      <c r="AK7" s="2" t="s">
        <v>161</v>
      </c>
      <c r="AL7" s="2" t="s">
        <v>162</v>
      </c>
      <c r="AM7" s="2" t="s">
        <v>163</v>
      </c>
      <c r="AN7" s="2" t="s">
        <v>164</v>
      </c>
      <c r="AO7" s="2" t="s">
        <v>165</v>
      </c>
      <c r="AQ7" s="2" t="s">
        <v>262</v>
      </c>
      <c r="AR7" s="2" t="s">
        <v>217</v>
      </c>
    </row>
    <row r="8" spans="1:45" ht="12.75">
      <c r="A8" s="2" t="s">
        <v>525</v>
      </c>
      <c r="B8" s="3">
        <v>92.96422869932151</v>
      </c>
      <c r="C8" s="3">
        <f>B8/$B$38*100</f>
        <v>44.18613453181005</v>
      </c>
      <c r="D8" s="3">
        <v>47.12972458411484</v>
      </c>
      <c r="E8" s="3">
        <v>42.62409377210661</v>
      </c>
      <c r="F8" s="3">
        <v>46.22619595477787</v>
      </c>
      <c r="G8" s="4">
        <v>46.1648753171464</v>
      </c>
      <c r="H8" s="4">
        <f>G8</f>
        <v>46.1648753171464</v>
      </c>
      <c r="I8" s="15">
        <f>H8/$H$38*100</f>
        <v>49.917023767618005</v>
      </c>
      <c r="J8" s="3">
        <v>47.338064333647864</v>
      </c>
      <c r="K8" s="14">
        <f>J8</f>
        <v>47.338064333647864</v>
      </c>
      <c r="L8" s="3">
        <v>21.968553171137547</v>
      </c>
      <c r="M8" s="3">
        <v>46.66612705535432</v>
      </c>
      <c r="N8" s="9">
        <v>25.531628087861435</v>
      </c>
      <c r="O8" s="3">
        <f>N8</f>
        <v>25.531628087861435</v>
      </c>
      <c r="P8" s="15">
        <f>O8/$O$38*100</f>
        <v>28.47025011898588</v>
      </c>
      <c r="Q8" s="3">
        <v>38.63689479854477</v>
      </c>
      <c r="R8" s="3">
        <f>Q8</f>
        <v>38.63689479854477</v>
      </c>
      <c r="S8" s="15">
        <f>R8/$R$38*100</f>
        <v>43.551420600213625</v>
      </c>
      <c r="T8" s="4" t="s">
        <v>497</v>
      </c>
      <c r="U8" s="3">
        <v>38.407940089818354</v>
      </c>
      <c r="V8" s="14">
        <f>U8/$U$38*100</f>
        <v>31.412424554054887</v>
      </c>
      <c r="W8" s="3">
        <v>39.31147279717315</v>
      </c>
      <c r="X8" s="3"/>
      <c r="Y8" s="3">
        <v>55.205951565057156</v>
      </c>
      <c r="Z8" s="3">
        <v>53.66543404238786</v>
      </c>
      <c r="AA8" s="3">
        <v>50.2820935095794</v>
      </c>
      <c r="AB8" s="3"/>
      <c r="AC8" s="4"/>
      <c r="AD8" s="4">
        <v>92.96422869932151</v>
      </c>
      <c r="AE8" s="4">
        <v>118.22720383580891</v>
      </c>
      <c r="AF8" s="4">
        <v>57.233003979240614</v>
      </c>
      <c r="AG8" s="4">
        <v>686.2168123552872</v>
      </c>
      <c r="AH8" s="4">
        <v>1021.7636721132405</v>
      </c>
      <c r="AI8" s="4">
        <v>73.97421395941711</v>
      </c>
      <c r="AJ8" s="4">
        <v>31.858048621403974</v>
      </c>
      <c r="AK8" s="4">
        <v>586.1703805849684</v>
      </c>
      <c r="AL8" s="4">
        <v>5.698900672604334</v>
      </c>
      <c r="AM8" s="4">
        <v>188.13780721985702</v>
      </c>
      <c r="AN8" s="4">
        <v>38.407940089818354</v>
      </c>
      <c r="AO8" s="4">
        <v>213.5760232576582</v>
      </c>
      <c r="AP8" s="4"/>
      <c r="AQ8" s="4"/>
      <c r="AR8" s="4">
        <f>SUM(AD8:AO8)</f>
        <v>3114.2282353886267</v>
      </c>
      <c r="AS8" s="4"/>
    </row>
    <row r="9" spans="1:45" ht="12.75">
      <c r="A9" s="2" t="s">
        <v>526</v>
      </c>
      <c r="B9" s="3">
        <v>97.71761401307552</v>
      </c>
      <c r="C9" s="3">
        <f aca="true" t="shared" si="0" ref="C9:C44">B9/$B$38*100</f>
        <v>46.44543067069791</v>
      </c>
      <c r="D9" s="3">
        <v>48.884849568627146</v>
      </c>
      <c r="E9" s="3">
        <v>43.628716062393124</v>
      </c>
      <c r="F9" s="3">
        <v>48.43850983284428</v>
      </c>
      <c r="G9" s="4">
        <v>47.528912325156426</v>
      </c>
      <c r="H9" s="4">
        <f aca="true" t="shared" si="1" ref="H9:H28">G9</f>
        <v>47.528912325156426</v>
      </c>
      <c r="I9" s="15">
        <f aca="true" t="shared" si="2" ref="I9:I44">H9/$H$38*100</f>
        <v>51.39192578524477</v>
      </c>
      <c r="J9" s="3">
        <v>51.05067948952733</v>
      </c>
      <c r="K9" s="14">
        <f aca="true" t="shared" si="3" ref="K9:K38">J9</f>
        <v>51.05067948952733</v>
      </c>
      <c r="L9" s="3">
        <v>22.71961481801404</v>
      </c>
      <c r="M9" s="3">
        <v>47.56868316474946</v>
      </c>
      <c r="N9" s="9">
        <v>26.211501986391884</v>
      </c>
      <c r="O9" s="3">
        <f aca="true" t="shared" si="4" ref="O9:O32">N9</f>
        <v>26.211501986391884</v>
      </c>
      <c r="P9" s="15">
        <f aca="true" t="shared" si="5" ref="P9:P44">O9/$O$38*100</f>
        <v>29.228375682852075</v>
      </c>
      <c r="Q9" s="3">
        <v>40.10802168341925</v>
      </c>
      <c r="R9" s="3">
        <f aca="true" t="shared" si="6" ref="R9:R32">Q9</f>
        <v>40.10802168341925</v>
      </c>
      <c r="S9" s="15">
        <f aca="true" t="shared" si="7" ref="S9:S44">R9/$R$38*100</f>
        <v>45.20967150400684</v>
      </c>
      <c r="T9" s="4" t="s">
        <v>497</v>
      </c>
      <c r="U9" s="4">
        <v>40.94614959016304</v>
      </c>
      <c r="V9" s="14">
        <f aca="true" t="shared" si="8" ref="V9:V44">U9/$U$38*100</f>
        <v>33.48833162549658</v>
      </c>
      <c r="W9" s="3">
        <v>41.13924038833466</v>
      </c>
      <c r="X9" s="3"/>
      <c r="Y9" s="3">
        <v>56.633707851038146</v>
      </c>
      <c r="Z9" s="3">
        <v>54.08369851232419</v>
      </c>
      <c r="AA9" s="3">
        <v>51.29446196494719</v>
      </c>
      <c r="AB9" s="3"/>
      <c r="AC9" s="4"/>
      <c r="AD9" s="4">
        <v>97.71761401307552</v>
      </c>
      <c r="AE9" s="4">
        <v>122.63002012918476</v>
      </c>
      <c r="AF9" s="4">
        <v>58.430221068227404</v>
      </c>
      <c r="AG9" s="4">
        <v>719.0403673136497</v>
      </c>
      <c r="AH9" s="4">
        <v>1053.015095751712</v>
      </c>
      <c r="AI9" s="4">
        <v>79.24571385201183</v>
      </c>
      <c r="AJ9" s="4">
        <v>33.30667322165028</v>
      </c>
      <c r="AK9" s="4">
        <v>595.5781583188634</v>
      </c>
      <c r="AL9" s="4">
        <v>5.900707671597021</v>
      </c>
      <c r="AM9" s="4">
        <v>196.04112819709658</v>
      </c>
      <c r="AN9" s="4">
        <v>40.94614959016304</v>
      </c>
      <c r="AO9" s="4">
        <v>224.25484397603094</v>
      </c>
      <c r="AP9" s="4"/>
      <c r="AQ9" s="4"/>
      <c r="AR9" s="4">
        <f aca="true" t="shared" si="9" ref="AR9:AR44">SUM(AD9:AO9)</f>
        <v>3226.1066931032624</v>
      </c>
      <c r="AS9" s="4"/>
    </row>
    <row r="10" spans="1:45" ht="12.75">
      <c r="A10" s="2" t="s">
        <v>527</v>
      </c>
      <c r="B10" s="3">
        <v>103.78379125146509</v>
      </c>
      <c r="C10" s="3">
        <f t="shared" si="0"/>
        <v>49.328700152943846</v>
      </c>
      <c r="D10" s="3">
        <v>51.50829954547713</v>
      </c>
      <c r="E10" s="3">
        <v>47.003606319783856</v>
      </c>
      <c r="F10" s="3">
        <v>50.584750484892226</v>
      </c>
      <c r="G10" s="4">
        <v>49.57795914639956</v>
      </c>
      <c r="H10" s="4">
        <f t="shared" si="1"/>
        <v>49.57795914639956</v>
      </c>
      <c r="I10" s="15">
        <f t="shared" si="2"/>
        <v>53.60751324593409</v>
      </c>
      <c r="J10" s="3">
        <v>56.23704484716239</v>
      </c>
      <c r="K10" s="14">
        <f t="shared" si="3"/>
        <v>56.23704484716239</v>
      </c>
      <c r="L10" s="3">
        <v>24.200072871953292</v>
      </c>
      <c r="M10" s="3">
        <v>49.06913590805346</v>
      </c>
      <c r="N10" s="9">
        <v>27.942090091742124</v>
      </c>
      <c r="O10" s="3">
        <f t="shared" si="4"/>
        <v>27.942090091742124</v>
      </c>
      <c r="P10" s="15">
        <f t="shared" si="5"/>
        <v>31.158149845420574</v>
      </c>
      <c r="Q10" s="3">
        <v>41.085153931675364</v>
      </c>
      <c r="R10" s="3">
        <f t="shared" si="6"/>
        <v>41.085153931675364</v>
      </c>
      <c r="S10" s="15">
        <f t="shared" si="7"/>
        <v>46.31109276851895</v>
      </c>
      <c r="T10" s="4" t="s">
        <v>497</v>
      </c>
      <c r="U10" s="4">
        <v>44.237455550122434</v>
      </c>
      <c r="V10" s="14">
        <f t="shared" si="8"/>
        <v>36.18016825900932</v>
      </c>
      <c r="W10" s="3">
        <v>44.49158501500942</v>
      </c>
      <c r="X10" s="3"/>
      <c r="Y10" s="3">
        <v>59.19901705067505</v>
      </c>
      <c r="Z10" s="3">
        <v>55.25194036759293</v>
      </c>
      <c r="AA10" s="3">
        <v>53.12514790470349</v>
      </c>
      <c r="AB10" s="3"/>
      <c r="AC10" s="4"/>
      <c r="AD10" s="4">
        <v>103.78379125146509</v>
      </c>
      <c r="AE10" s="4">
        <v>129.21107185191502</v>
      </c>
      <c r="AF10" s="4">
        <v>62.883710529152225</v>
      </c>
      <c r="AG10" s="4">
        <v>750.9176721307056</v>
      </c>
      <c r="AH10" s="4">
        <v>1097.7736015850048</v>
      </c>
      <c r="AI10" s="4">
        <v>86.2743780191832</v>
      </c>
      <c r="AJ10" s="4">
        <v>35.39498906572145</v>
      </c>
      <c r="AK10" s="4">
        <v>611.6554878575363</v>
      </c>
      <c r="AL10" s="4">
        <v>6.223245532066611</v>
      </c>
      <c r="AM10" s="4">
        <v>202.51425132286352</v>
      </c>
      <c r="AN10" s="4">
        <v>44.237455550122434</v>
      </c>
      <c r="AO10" s="4">
        <v>242.41950620235014</v>
      </c>
      <c r="AP10" s="4"/>
      <c r="AQ10" s="4"/>
      <c r="AR10" s="4">
        <f t="shared" si="9"/>
        <v>3373.289160898086</v>
      </c>
      <c r="AS10" s="4"/>
    </row>
    <row r="11" spans="1:45" ht="12.75">
      <c r="A11" s="2" t="s">
        <v>528</v>
      </c>
      <c r="B11" s="3">
        <v>108.8560099508794</v>
      </c>
      <c r="C11" s="3">
        <f t="shared" si="0"/>
        <v>51.739538611594114</v>
      </c>
      <c r="D11" s="3">
        <v>54.53819951874049</v>
      </c>
      <c r="E11" s="3">
        <v>50.286253457421076</v>
      </c>
      <c r="F11" s="3">
        <v>53.33476371952266</v>
      </c>
      <c r="G11" s="4">
        <v>51.96502391041711</v>
      </c>
      <c r="H11" s="4">
        <f t="shared" si="1"/>
        <v>51.96502391041711</v>
      </c>
      <c r="I11" s="15">
        <f t="shared" si="2"/>
        <v>56.188591776780925</v>
      </c>
      <c r="J11" s="3">
        <v>60.7874046006481</v>
      </c>
      <c r="K11" s="14">
        <f t="shared" si="3"/>
        <v>60.7874046006481</v>
      </c>
      <c r="L11" s="3">
        <v>25.70941791231087</v>
      </c>
      <c r="M11" s="3">
        <v>52.28261156046063</v>
      </c>
      <c r="N11" s="9">
        <v>30.263477707847432</v>
      </c>
      <c r="O11" s="3">
        <f t="shared" si="4"/>
        <v>30.263477707847432</v>
      </c>
      <c r="P11" s="15">
        <f t="shared" si="5"/>
        <v>33.7467229605466</v>
      </c>
      <c r="Q11" s="3">
        <v>43.05570396565853</v>
      </c>
      <c r="R11" s="3">
        <f t="shared" si="6"/>
        <v>43.05570396565853</v>
      </c>
      <c r="S11" s="15">
        <f t="shared" si="7"/>
        <v>48.53229231861837</v>
      </c>
      <c r="T11" s="4" t="s">
        <v>497</v>
      </c>
      <c r="U11" s="4">
        <v>49.174428686571446</v>
      </c>
      <c r="V11" s="14">
        <f t="shared" si="8"/>
        <v>40.21793482007546</v>
      </c>
      <c r="W11" s="3">
        <v>47.957003237027074</v>
      </c>
      <c r="X11" s="3"/>
      <c r="Y11" s="3">
        <v>61.307209076934384</v>
      </c>
      <c r="Z11" s="3">
        <v>57.40041940423516</v>
      </c>
      <c r="AA11" s="3">
        <v>56.907258317677574</v>
      </c>
      <c r="AB11" s="3"/>
      <c r="AC11" s="4"/>
      <c r="AD11" s="4">
        <v>108.8560099508794</v>
      </c>
      <c r="AE11" s="4">
        <v>136.8117231373218</v>
      </c>
      <c r="AF11" s="4">
        <v>67.1079337593869</v>
      </c>
      <c r="AG11" s="4">
        <v>791.7486609280645</v>
      </c>
      <c r="AH11" s="4">
        <v>1150.0800639041936</v>
      </c>
      <c r="AI11" s="4">
        <v>92.58533327421415</v>
      </c>
      <c r="AJ11" s="4">
        <v>37.673754020945005</v>
      </c>
      <c r="AK11" s="4">
        <v>655.1377880445407</v>
      </c>
      <c r="AL11" s="4">
        <v>6.5741384172847335</v>
      </c>
      <c r="AM11" s="4">
        <v>212.02655734378433</v>
      </c>
      <c r="AN11" s="4">
        <v>49.174428686571446</v>
      </c>
      <c r="AO11" s="4">
        <v>261.5706090900077</v>
      </c>
      <c r="AP11" s="4"/>
      <c r="AQ11" s="4"/>
      <c r="AR11" s="4">
        <f t="shared" si="9"/>
        <v>3569.347000557194</v>
      </c>
      <c r="AS11" s="4"/>
    </row>
    <row r="12" spans="1:45" ht="12.75">
      <c r="A12" s="2" t="s">
        <v>529</v>
      </c>
      <c r="B12" s="3">
        <v>113.14903737511807</v>
      </c>
      <c r="C12" s="3">
        <f t="shared" si="0"/>
        <v>53.780025473800976</v>
      </c>
      <c r="D12" s="3">
        <v>56.866049498198926</v>
      </c>
      <c r="E12" s="3">
        <v>51.91379018753131</v>
      </c>
      <c r="F12" s="3">
        <v>54.99342953129644</v>
      </c>
      <c r="G12" s="4">
        <v>52.129545917962176</v>
      </c>
      <c r="H12" s="4">
        <f t="shared" si="1"/>
        <v>52.129545917962176</v>
      </c>
      <c r="I12" s="15">
        <f t="shared" si="2"/>
        <v>56.36648566048591</v>
      </c>
      <c r="J12" s="3">
        <v>56.87334659746968</v>
      </c>
      <c r="K12" s="14">
        <f t="shared" si="3"/>
        <v>56.87334659746968</v>
      </c>
      <c r="L12" s="3">
        <v>26.751098905345927</v>
      </c>
      <c r="M12" s="3">
        <v>55.041457478436485</v>
      </c>
      <c r="N12" s="9">
        <v>31.539604651078385</v>
      </c>
      <c r="O12" s="3">
        <f t="shared" si="4"/>
        <v>31.539604651078385</v>
      </c>
      <c r="P12" s="15">
        <f t="shared" si="5"/>
        <v>35.16972869807085</v>
      </c>
      <c r="Q12" s="3">
        <v>44.707057465211356</v>
      </c>
      <c r="R12" s="3">
        <f t="shared" si="6"/>
        <v>44.707057465211356</v>
      </c>
      <c r="S12" s="15">
        <f t="shared" si="7"/>
        <v>50.393694255643815</v>
      </c>
      <c r="T12" s="4" t="s">
        <v>497</v>
      </c>
      <c r="U12" s="4">
        <v>49.740848783947314</v>
      </c>
      <c r="V12" s="14">
        <f t="shared" si="8"/>
        <v>40.681188734060726</v>
      </c>
      <c r="W12" s="3">
        <v>50.6514128589354</v>
      </c>
      <c r="X12" s="3"/>
      <c r="Y12" s="3">
        <v>60.463523289276466</v>
      </c>
      <c r="Z12" s="3">
        <v>59.884081583696066</v>
      </c>
      <c r="AA12" s="3">
        <v>56.129991934665966</v>
      </c>
      <c r="AB12" s="3"/>
      <c r="AC12" s="4"/>
      <c r="AD12" s="4">
        <v>113.14903737511807</v>
      </c>
      <c r="AE12" s="4">
        <v>142.6512479053782</v>
      </c>
      <c r="AF12" s="4">
        <v>69.14151647825246</v>
      </c>
      <c r="AG12" s="4">
        <v>816.3695784753685</v>
      </c>
      <c r="AH12" s="4">
        <v>1152.3311634463744</v>
      </c>
      <c r="AI12" s="4">
        <v>89.21950036794169</v>
      </c>
      <c r="AJ12" s="4">
        <v>38.856216305504105</v>
      </c>
      <c r="AK12" s="4">
        <v>690.7005575945843</v>
      </c>
      <c r="AL12" s="4">
        <v>6.856801263639015</v>
      </c>
      <c r="AM12" s="4">
        <v>220.51086608464627</v>
      </c>
      <c r="AN12" s="4">
        <v>49.740848783947314</v>
      </c>
      <c r="AO12" s="4">
        <v>276.48018798713736</v>
      </c>
      <c r="AP12" s="4"/>
      <c r="AQ12" s="4"/>
      <c r="AR12" s="4">
        <f t="shared" si="9"/>
        <v>3666.0075220678923</v>
      </c>
      <c r="AS12" s="4"/>
    </row>
    <row r="13" spans="1:45" ht="12.75">
      <c r="A13" s="2" t="s">
        <v>530</v>
      </c>
      <c r="B13" s="3">
        <v>112.73908259522693</v>
      </c>
      <c r="C13" s="3">
        <f t="shared" si="0"/>
        <v>53.58517292342037</v>
      </c>
      <c r="D13" s="3">
        <v>55.997724505861264</v>
      </c>
      <c r="E13" s="3">
        <v>52.85077831864832</v>
      </c>
      <c r="F13" s="3">
        <v>54.840777595322756</v>
      </c>
      <c r="G13" s="4">
        <v>51.46846657855381</v>
      </c>
      <c r="H13" s="4">
        <f t="shared" si="1"/>
        <v>51.46846657855381</v>
      </c>
      <c r="I13" s="15">
        <f t="shared" si="2"/>
        <v>55.6516756914168</v>
      </c>
      <c r="J13" s="3">
        <v>60.49533045236706</v>
      </c>
      <c r="K13" s="14">
        <f t="shared" si="3"/>
        <v>60.49533045236706</v>
      </c>
      <c r="L13" s="3">
        <v>27.379762522195154</v>
      </c>
      <c r="M13" s="3">
        <v>53.91329139694746</v>
      </c>
      <c r="N13" s="9">
        <v>29.465443907165966</v>
      </c>
      <c r="O13" s="3">
        <f t="shared" si="4"/>
        <v>29.465443907165966</v>
      </c>
      <c r="P13" s="15">
        <f t="shared" si="5"/>
        <v>32.856837606168895</v>
      </c>
      <c r="Q13" s="3">
        <v>44.83082754999047</v>
      </c>
      <c r="R13" s="3">
        <f t="shared" si="6"/>
        <v>44.83082754999047</v>
      </c>
      <c r="S13" s="15">
        <f t="shared" si="7"/>
        <v>50.53320761581534</v>
      </c>
      <c r="T13" s="4" t="s">
        <v>497</v>
      </c>
      <c r="U13" s="4">
        <v>47.57818859534647</v>
      </c>
      <c r="V13" s="14">
        <f t="shared" si="8"/>
        <v>38.91242946575279</v>
      </c>
      <c r="W13" s="3">
        <v>50.92604754050554</v>
      </c>
      <c r="X13" s="3"/>
      <c r="Y13" s="3">
        <v>59.42216521042825</v>
      </c>
      <c r="Z13" s="3">
        <v>61.20276800428597</v>
      </c>
      <c r="AA13" s="3">
        <v>55.78013996010799</v>
      </c>
      <c r="AB13" s="3"/>
      <c r="AC13" s="4"/>
      <c r="AD13" s="4">
        <v>112.73908259522693</v>
      </c>
      <c r="AE13" s="4">
        <v>140.47301247602385</v>
      </c>
      <c r="AF13" s="4">
        <v>69.9354146807363</v>
      </c>
      <c r="AG13" s="4">
        <v>814.0964147125511</v>
      </c>
      <c r="AH13" s="4">
        <v>1137.8973575925468</v>
      </c>
      <c r="AI13" s="4">
        <v>94.63947469682284</v>
      </c>
      <c r="AJ13" s="4">
        <v>36.851375003906576</v>
      </c>
      <c r="AK13" s="4">
        <v>672.3861593753451</v>
      </c>
      <c r="AL13" s="4">
        <v>6.75179961841289</v>
      </c>
      <c r="AM13" s="4">
        <v>220.287419476709</v>
      </c>
      <c r="AN13" s="4">
        <v>47.57818859534647</v>
      </c>
      <c r="AO13" s="4">
        <v>279.521416596462</v>
      </c>
      <c r="AP13" s="4"/>
      <c r="AQ13" s="4"/>
      <c r="AR13" s="4">
        <f t="shared" si="9"/>
        <v>3633.1571154200897</v>
      </c>
      <c r="AS13" s="4"/>
    </row>
    <row r="14" spans="1:45" ht="12.75">
      <c r="A14" s="2" t="s">
        <v>531</v>
      </c>
      <c r="B14" s="3">
        <v>117.89914227975248</v>
      </c>
      <c r="C14" s="3">
        <f t="shared" si="0"/>
        <v>56.03776242588434</v>
      </c>
      <c r="D14" s="3">
        <v>59.19389947765736</v>
      </c>
      <c r="E14" s="3">
        <v>52.796521446748024</v>
      </c>
      <c r="F14" s="3">
        <v>57.167010828593405</v>
      </c>
      <c r="G14" s="4">
        <v>53.99911418551978</v>
      </c>
      <c r="H14" s="4">
        <f t="shared" si="1"/>
        <v>53.99911418551978</v>
      </c>
      <c r="I14" s="15">
        <f t="shared" si="2"/>
        <v>58.38800706622435</v>
      </c>
      <c r="J14" s="3">
        <v>64.63969497659635</v>
      </c>
      <c r="K14" s="14">
        <f t="shared" si="3"/>
        <v>64.63969497659635</v>
      </c>
      <c r="L14" s="3">
        <v>27.76353973015544</v>
      </c>
      <c r="M14" s="3">
        <v>57.43303536953328</v>
      </c>
      <c r="N14" s="9">
        <v>30.21257805769007</v>
      </c>
      <c r="O14" s="3">
        <f t="shared" si="4"/>
        <v>30.21257805769007</v>
      </c>
      <c r="P14" s="15">
        <f t="shared" si="5"/>
        <v>33.68996489694164</v>
      </c>
      <c r="Q14" s="3">
        <v>46.83210296466879</v>
      </c>
      <c r="R14" s="3">
        <f t="shared" si="6"/>
        <v>46.83210296466879</v>
      </c>
      <c r="S14" s="15">
        <f t="shared" si="7"/>
        <v>52.789040745676644</v>
      </c>
      <c r="T14" s="4" t="s">
        <v>497</v>
      </c>
      <c r="U14" s="4">
        <v>50.85648797101173</v>
      </c>
      <c r="V14" s="14">
        <f t="shared" si="8"/>
        <v>41.59362849811093</v>
      </c>
      <c r="W14" s="3">
        <v>52.60854430917566</v>
      </c>
      <c r="X14" s="3"/>
      <c r="Y14" s="3">
        <v>63.24610160207513</v>
      </c>
      <c r="Z14" s="3">
        <v>61.9217174738398</v>
      </c>
      <c r="AA14" s="3">
        <v>57.24542280219647</v>
      </c>
      <c r="AB14" s="3"/>
      <c r="AC14" s="4"/>
      <c r="AD14" s="4">
        <v>117.89914227975248</v>
      </c>
      <c r="AE14" s="4">
        <v>148.4907726734346</v>
      </c>
      <c r="AF14" s="4">
        <v>70.12645560932465</v>
      </c>
      <c r="AG14" s="4">
        <v>848.6449697648932</v>
      </c>
      <c r="AH14" s="4">
        <v>1198.4801588862908</v>
      </c>
      <c r="AI14" s="4">
        <v>100.65343866609213</v>
      </c>
      <c r="AJ14" s="4">
        <v>37.34884188587294</v>
      </c>
      <c r="AK14" s="4">
        <v>716.6213511015807</v>
      </c>
      <c r="AL14" s="4">
        <v>7.142566269643451</v>
      </c>
      <c r="AM14" s="4">
        <v>231.5278687740514</v>
      </c>
      <c r="AN14" s="4">
        <v>50.85648797101173</v>
      </c>
      <c r="AO14" s="4">
        <v>287.90707823815137</v>
      </c>
      <c r="AP14" s="4"/>
      <c r="AQ14" s="4"/>
      <c r="AR14" s="4">
        <f t="shared" si="9"/>
        <v>3815.6991321200994</v>
      </c>
      <c r="AS14" s="4"/>
    </row>
    <row r="15" spans="1:45" ht="12.75">
      <c r="A15" s="2" t="s">
        <v>532</v>
      </c>
      <c r="B15" s="3">
        <v>123.41317485995853</v>
      </c>
      <c r="C15" s="3">
        <f t="shared" si="0"/>
        <v>58.65859614666738</v>
      </c>
      <c r="D15" s="3">
        <v>59.52644947472285</v>
      </c>
      <c r="E15" s="3">
        <v>53.239746597482785</v>
      </c>
      <c r="F15" s="3">
        <v>59.00794760869399</v>
      </c>
      <c r="G15" s="4">
        <v>55.62937771483001</v>
      </c>
      <c r="H15" s="4">
        <f t="shared" si="1"/>
        <v>55.62937771483001</v>
      </c>
      <c r="I15" s="15">
        <f t="shared" si="2"/>
        <v>60.15077373202825</v>
      </c>
      <c r="J15" s="3">
        <v>66.54209558869175</v>
      </c>
      <c r="K15" s="14">
        <f t="shared" si="3"/>
        <v>66.54209558869175</v>
      </c>
      <c r="L15" s="3">
        <v>30.044272851747987</v>
      </c>
      <c r="M15" s="3">
        <v>58.78787085935243</v>
      </c>
      <c r="N15" s="9">
        <v>30.687035510942607</v>
      </c>
      <c r="O15" s="3">
        <f t="shared" si="4"/>
        <v>30.687035510942607</v>
      </c>
      <c r="P15" s="15">
        <f t="shared" si="5"/>
        <v>34.21903113268784</v>
      </c>
      <c r="Q15" s="3">
        <v>48.20844802146243</v>
      </c>
      <c r="R15" s="3">
        <f t="shared" si="6"/>
        <v>48.20844802146243</v>
      </c>
      <c r="S15" s="15">
        <f t="shared" si="7"/>
        <v>54.34045378681219</v>
      </c>
      <c r="T15" s="3">
        <v>48.98639961964612</v>
      </c>
      <c r="U15" s="4">
        <v>53.70569138060045</v>
      </c>
      <c r="V15" s="14">
        <f t="shared" si="8"/>
        <v>43.923885911905096</v>
      </c>
      <c r="W15" s="3">
        <v>54.10207401851001</v>
      </c>
      <c r="X15" s="3"/>
      <c r="Y15" s="3">
        <v>63.948945882259956</v>
      </c>
      <c r="Z15" s="3">
        <v>60.69733958673479</v>
      </c>
      <c r="AA15" s="3">
        <v>58.60938186700409</v>
      </c>
      <c r="AB15" s="3"/>
      <c r="AC15" s="4"/>
      <c r="AD15" s="4">
        <v>123.41317485995853</v>
      </c>
      <c r="AE15" s="4">
        <v>149.32499049744268</v>
      </c>
      <c r="AF15" s="4">
        <v>70.36302828825428</v>
      </c>
      <c r="AG15" s="4">
        <v>875.9505144420174</v>
      </c>
      <c r="AH15" s="4">
        <v>1232.5786754614583</v>
      </c>
      <c r="AI15" s="4">
        <v>104.11829223050113</v>
      </c>
      <c r="AJ15" s="4">
        <v>40.38199129651186</v>
      </c>
      <c r="AK15" s="4">
        <v>740.8107051030806</v>
      </c>
      <c r="AL15" s="4">
        <v>7.167376058227712</v>
      </c>
      <c r="AM15" s="4">
        <v>236.85383638701936</v>
      </c>
      <c r="AN15" s="4">
        <v>53.70569138060045</v>
      </c>
      <c r="AO15" s="4">
        <v>297.40804092681327</v>
      </c>
      <c r="AP15" s="4"/>
      <c r="AQ15" s="4"/>
      <c r="AR15" s="4">
        <f t="shared" si="9"/>
        <v>3932.0763169318852</v>
      </c>
      <c r="AS15" s="4"/>
    </row>
    <row r="16" spans="1:45" ht="12.75">
      <c r="A16" s="2" t="s">
        <v>533</v>
      </c>
      <c r="B16" s="3">
        <v>122.96587374983484</v>
      </c>
      <c r="C16" s="3">
        <f t="shared" si="0"/>
        <v>58.44599279046595</v>
      </c>
      <c r="D16" s="3">
        <v>61.22614945972425</v>
      </c>
      <c r="E16" s="3">
        <v>54.54496824826722</v>
      </c>
      <c r="F16" s="3">
        <v>60.983309227935564</v>
      </c>
      <c r="G16" s="4">
        <v>57.334423974842544</v>
      </c>
      <c r="H16" s="4">
        <f t="shared" si="1"/>
        <v>57.334423974842544</v>
      </c>
      <c r="I16" s="15">
        <f t="shared" si="2"/>
        <v>61.994401254061714</v>
      </c>
      <c r="J16" s="3">
        <v>71.36281563109146</v>
      </c>
      <c r="K16" s="14">
        <f t="shared" si="3"/>
        <v>71.36281563109146</v>
      </c>
      <c r="L16" s="3">
        <v>32.20073525838197</v>
      </c>
      <c r="M16" s="3">
        <v>60.934113862174705</v>
      </c>
      <c r="N16" s="9">
        <v>31.937712629094875</v>
      </c>
      <c r="O16" s="3">
        <f t="shared" si="4"/>
        <v>31.937712629094875</v>
      </c>
      <c r="P16" s="15">
        <f t="shared" si="5"/>
        <v>35.61365783840961</v>
      </c>
      <c r="Q16" s="3">
        <v>49.48197705168956</v>
      </c>
      <c r="R16" s="3">
        <f t="shared" si="6"/>
        <v>49.48197705168956</v>
      </c>
      <c r="S16" s="15">
        <f t="shared" si="7"/>
        <v>55.77597283489296</v>
      </c>
      <c r="T16" s="3">
        <v>50.64571704447232</v>
      </c>
      <c r="U16" s="3">
        <v>55.525064471605575</v>
      </c>
      <c r="V16" s="14">
        <f t="shared" si="8"/>
        <v>45.41188344114584</v>
      </c>
      <c r="W16" s="3">
        <v>54.89339753574875</v>
      </c>
      <c r="X16" s="3"/>
      <c r="Y16" s="3">
        <v>65.12492560769468</v>
      </c>
      <c r="Z16" s="3">
        <v>61.50590257620176</v>
      </c>
      <c r="AA16" s="3">
        <v>60.50275525333359</v>
      </c>
      <c r="AB16" s="3"/>
      <c r="AC16" s="4"/>
      <c r="AD16" s="4">
        <v>122.96587374983484</v>
      </c>
      <c r="AE16" s="4">
        <v>153.5887704868172</v>
      </c>
      <c r="AF16" s="4">
        <v>72.00400144352132</v>
      </c>
      <c r="AG16" s="4">
        <v>905.2958703884495</v>
      </c>
      <c r="AH16" s="4">
        <v>1269.5241233260763</v>
      </c>
      <c r="AI16" s="4">
        <v>111.0726769121126</v>
      </c>
      <c r="AJ16" s="4">
        <v>43.25965127767061</v>
      </c>
      <c r="AK16" s="4">
        <v>768.0864420995908</v>
      </c>
      <c r="AL16" s="4">
        <v>7.558091537241194</v>
      </c>
      <c r="AM16" s="4">
        <v>242.7683014570278</v>
      </c>
      <c r="AN16" s="4">
        <v>55.525064471605575</v>
      </c>
      <c r="AO16" s="4">
        <v>302.8595877204832</v>
      </c>
      <c r="AP16" s="4"/>
      <c r="AQ16" s="4"/>
      <c r="AR16" s="4">
        <f t="shared" si="9"/>
        <v>4054.508454870431</v>
      </c>
      <c r="AS16" s="4"/>
    </row>
    <row r="17" spans="1:45" ht="12.75">
      <c r="A17" s="2" t="s">
        <v>534</v>
      </c>
      <c r="B17" s="3">
        <v>129.673252173401</v>
      </c>
      <c r="C17" s="3">
        <f t="shared" si="0"/>
        <v>61.63402682813896</v>
      </c>
      <c r="D17" s="3">
        <v>62.556349447986214</v>
      </c>
      <c r="E17" s="3">
        <v>58.18552793464722</v>
      </c>
      <c r="F17" s="3">
        <v>62.37122827739398</v>
      </c>
      <c r="G17" s="4">
        <v>59.772340995737665</v>
      </c>
      <c r="H17" s="4">
        <f t="shared" si="1"/>
        <v>59.772340995737665</v>
      </c>
      <c r="I17" s="15">
        <f t="shared" si="2"/>
        <v>64.63046516714464</v>
      </c>
      <c r="J17" s="3">
        <v>73.70596633940876</v>
      </c>
      <c r="K17" s="14">
        <f t="shared" si="3"/>
        <v>73.70596633940876</v>
      </c>
      <c r="L17" s="3">
        <v>33.19124595702232</v>
      </c>
      <c r="M17" s="3">
        <v>64.30457337588138</v>
      </c>
      <c r="N17" s="9">
        <v>32.650307731297914</v>
      </c>
      <c r="O17" s="3">
        <f t="shared" si="4"/>
        <v>32.650307731297914</v>
      </c>
      <c r="P17" s="15">
        <f t="shared" si="5"/>
        <v>36.40827072887899</v>
      </c>
      <c r="Q17" s="3">
        <v>49.41574919930776</v>
      </c>
      <c r="R17" s="3">
        <f t="shared" si="6"/>
        <v>49.41574919930776</v>
      </c>
      <c r="S17" s="15">
        <f t="shared" si="7"/>
        <v>55.70132094918715</v>
      </c>
      <c r="T17" s="3">
        <v>53.759322774955166</v>
      </c>
      <c r="U17" s="3">
        <v>58.9406727668622</v>
      </c>
      <c r="V17" s="14">
        <f t="shared" si="8"/>
        <v>48.20538232783556</v>
      </c>
      <c r="W17" s="3">
        <v>54.91639555514053</v>
      </c>
      <c r="X17" s="3"/>
      <c r="Y17" s="3">
        <v>67.16998178577641</v>
      </c>
      <c r="Z17" s="3">
        <v>64.14123410713299</v>
      </c>
      <c r="AA17" s="3">
        <v>62.112055018134924</v>
      </c>
      <c r="AB17" s="3"/>
      <c r="AC17" s="4"/>
      <c r="AD17" s="4">
        <v>129.673252173401</v>
      </c>
      <c r="AE17" s="4">
        <v>156.925641782849</v>
      </c>
      <c r="AF17" s="4">
        <v>76.876</v>
      </c>
      <c r="AG17" s="4">
        <v>934.641556628579</v>
      </c>
      <c r="AH17" s="4">
        <v>1323.154799881194</v>
      </c>
      <c r="AI17" s="4">
        <v>115.180972576086</v>
      </c>
      <c r="AJ17" s="4">
        <v>44.689079515203396</v>
      </c>
      <c r="AK17" s="4">
        <v>814.074883977208</v>
      </c>
      <c r="AL17" s="4">
        <v>7.92828071667435</v>
      </c>
      <c r="AM17" s="4">
        <v>248.60080785970382</v>
      </c>
      <c r="AN17" s="4">
        <v>58.9406727668622</v>
      </c>
      <c r="AO17" s="4">
        <v>303.466528476124</v>
      </c>
      <c r="AP17" s="4"/>
      <c r="AQ17" s="4"/>
      <c r="AR17" s="4">
        <f t="shared" si="9"/>
        <v>4214.152476353885</v>
      </c>
      <c r="AS17" s="4"/>
    </row>
    <row r="18" spans="1:45" ht="12.75">
      <c r="A18" s="2" t="s">
        <v>535</v>
      </c>
      <c r="B18" s="3">
        <v>132.673897842929</v>
      </c>
      <c r="C18" s="3">
        <f t="shared" si="0"/>
        <v>63.06024135270505</v>
      </c>
      <c r="D18" s="3">
        <v>65.14284942516225</v>
      </c>
      <c r="E18" s="3">
        <v>61.18035442728433</v>
      </c>
      <c r="F18" s="3">
        <v>63.52563449490622</v>
      </c>
      <c r="G18" s="4">
        <v>60.36162891367182</v>
      </c>
      <c r="H18" s="4">
        <f t="shared" si="1"/>
        <v>60.36162891367182</v>
      </c>
      <c r="I18" s="15">
        <f t="shared" si="2"/>
        <v>65.26764871423339</v>
      </c>
      <c r="J18" s="3">
        <v>74.20570240430577</v>
      </c>
      <c r="K18" s="14">
        <f t="shared" si="3"/>
        <v>74.20570240430577</v>
      </c>
      <c r="L18" s="3">
        <v>34.21465184491641</v>
      </c>
      <c r="M18" s="3">
        <v>66.54105095459911</v>
      </c>
      <c r="N18" s="9">
        <v>32.96115916618751</v>
      </c>
      <c r="O18" s="3">
        <f t="shared" si="4"/>
        <v>32.96115916618751</v>
      </c>
      <c r="P18" s="15">
        <f t="shared" si="5"/>
        <v>36.75490033160926</v>
      </c>
      <c r="Q18" s="3">
        <v>51.01390327645554</v>
      </c>
      <c r="R18" s="3">
        <f t="shared" si="6"/>
        <v>51.01390327645554</v>
      </c>
      <c r="S18" s="15">
        <f t="shared" si="7"/>
        <v>57.50275661736695</v>
      </c>
      <c r="T18" s="3">
        <v>56.343893201719204</v>
      </c>
      <c r="U18" s="3">
        <v>62.9041900268631</v>
      </c>
      <c r="V18" s="14">
        <f t="shared" si="8"/>
        <v>51.44699556216461</v>
      </c>
      <c r="W18" s="3">
        <v>55.63067570741682</v>
      </c>
      <c r="X18" s="3"/>
      <c r="Y18" s="3">
        <v>66.78026063926589</v>
      </c>
      <c r="Z18" s="3">
        <v>65.39541512386742</v>
      </c>
      <c r="AA18" s="3">
        <v>60.809624309979284</v>
      </c>
      <c r="AB18" s="3"/>
      <c r="AC18" s="4"/>
      <c r="AD18" s="4">
        <v>132.673897842929</v>
      </c>
      <c r="AE18" s="4">
        <v>163.414</v>
      </c>
      <c r="AF18" s="4">
        <v>80.81</v>
      </c>
      <c r="AG18" s="4">
        <v>951.476579202548</v>
      </c>
      <c r="AH18" s="4">
        <v>1339.9798630638131</v>
      </c>
      <c r="AI18" s="4">
        <v>115.961909853301</v>
      </c>
      <c r="AJ18" s="4">
        <v>45.9843496831239</v>
      </c>
      <c r="AK18" s="4">
        <v>802.565328099909</v>
      </c>
      <c r="AL18" s="4">
        <v>8.17962350344438</v>
      </c>
      <c r="AM18" s="4">
        <v>249.7214763593836</v>
      </c>
      <c r="AN18" s="4">
        <v>62.9041900268631</v>
      </c>
      <c r="AO18" s="4">
        <v>305.728818194226</v>
      </c>
      <c r="AP18" s="4"/>
      <c r="AQ18" s="4"/>
      <c r="AR18" s="4">
        <f t="shared" si="9"/>
        <v>4259.400035829542</v>
      </c>
      <c r="AS18" s="4">
        <f aca="true" t="shared" si="10" ref="AS18:AS43">(AR18/AR17-1)*100</f>
        <v>1.0737048488289602</v>
      </c>
    </row>
    <row r="19" spans="1:45" ht="12.75">
      <c r="A19" s="2" t="s">
        <v>536</v>
      </c>
      <c r="B19" s="3">
        <v>132.541927338895</v>
      </c>
      <c r="C19" s="3">
        <f t="shared" si="0"/>
        <v>62.99751543622014</v>
      </c>
      <c r="D19" s="3">
        <v>64.96091611762266</v>
      </c>
      <c r="E19" s="3">
        <v>62.464179001826395</v>
      </c>
      <c r="F19" s="3">
        <v>64.52901634631378</v>
      </c>
      <c r="G19" s="4">
        <v>60.44538557205839</v>
      </c>
      <c r="H19" s="4">
        <f t="shared" si="1"/>
        <v>60.44538557205839</v>
      </c>
      <c r="I19" s="15">
        <f t="shared" si="2"/>
        <v>65.35821287321046</v>
      </c>
      <c r="J19" s="3">
        <v>73.05103911109593</v>
      </c>
      <c r="K19" s="14">
        <f t="shared" si="3"/>
        <v>73.05103911109593</v>
      </c>
      <c r="L19" s="3">
        <v>35.3513633846845</v>
      </c>
      <c r="M19" s="3">
        <v>67.06064727846487</v>
      </c>
      <c r="N19" s="9">
        <v>32.77937470133979</v>
      </c>
      <c r="O19" s="3">
        <f t="shared" si="4"/>
        <v>32.77937470133979</v>
      </c>
      <c r="P19" s="15">
        <f t="shared" si="5"/>
        <v>36.55219296159155</v>
      </c>
      <c r="Q19" s="3">
        <v>50.22894037035646</v>
      </c>
      <c r="R19" s="3">
        <f t="shared" si="6"/>
        <v>50.22894037035646</v>
      </c>
      <c r="S19" s="15">
        <f t="shared" si="7"/>
        <v>56.61794820154222</v>
      </c>
      <c r="T19" s="3">
        <v>57.05397308613866</v>
      </c>
      <c r="U19" s="3">
        <v>65.1200668640255</v>
      </c>
      <c r="V19" s="14">
        <f t="shared" si="8"/>
        <v>53.25927874646622</v>
      </c>
      <c r="W19" s="3">
        <v>55.55638675858825</v>
      </c>
      <c r="X19" s="3"/>
      <c r="Y19" s="3">
        <v>65.41001676559242</v>
      </c>
      <c r="Z19" s="3">
        <v>65.27048784777814</v>
      </c>
      <c r="AA19" s="3">
        <v>59.91838075138004</v>
      </c>
      <c r="AB19" s="3"/>
      <c r="AC19" s="4"/>
      <c r="AD19" s="4">
        <v>132.541927338895</v>
      </c>
      <c r="AE19" s="4">
        <v>163.652</v>
      </c>
      <c r="AF19" s="4">
        <v>81.835</v>
      </c>
      <c r="AG19" s="4">
        <v>960.322</v>
      </c>
      <c r="AH19" s="4">
        <v>1341.4577402352536</v>
      </c>
      <c r="AI19" s="4">
        <v>114.157508194146</v>
      </c>
      <c r="AJ19" s="4">
        <v>47.139950172465305</v>
      </c>
      <c r="AK19" s="4">
        <v>808.8316</v>
      </c>
      <c r="AL19" s="4">
        <v>8.24489559356006</v>
      </c>
      <c r="AM19" s="4">
        <v>248.4378807982938</v>
      </c>
      <c r="AN19" s="4">
        <v>65.1200668640255</v>
      </c>
      <c r="AO19" s="4">
        <v>305.865451605921</v>
      </c>
      <c r="AP19" s="4"/>
      <c r="AQ19" s="4"/>
      <c r="AR19" s="4">
        <f t="shared" si="9"/>
        <v>4277.606020802561</v>
      </c>
      <c r="AS19" s="4">
        <f t="shared" si="10"/>
        <v>0.42743073719004876</v>
      </c>
    </row>
    <row r="20" spans="1:45" ht="12.75">
      <c r="A20" s="2" t="s">
        <v>537</v>
      </c>
      <c r="B20" s="3">
        <v>135.070576460833</v>
      </c>
      <c r="C20" s="3">
        <f t="shared" si="0"/>
        <v>64.19938880029736</v>
      </c>
      <c r="D20" s="3">
        <v>65.3474250875703</v>
      </c>
      <c r="E20" s="3">
        <v>64.45869218013281</v>
      </c>
      <c r="F20" s="3">
        <v>66.42303976167715</v>
      </c>
      <c r="G20" s="4">
        <v>59.81421932493095</v>
      </c>
      <c r="H20" s="4">
        <f t="shared" si="1"/>
        <v>59.81421932493095</v>
      </c>
      <c r="I20" s="15">
        <f t="shared" si="2"/>
        <v>64.67574724663318</v>
      </c>
      <c r="J20" s="3">
        <v>72.22539419937176</v>
      </c>
      <c r="K20" s="14">
        <f t="shared" si="3"/>
        <v>72.22539419937176</v>
      </c>
      <c r="L20" s="3">
        <v>36.15172630521556</v>
      </c>
      <c r="M20" s="3">
        <v>67.48383394432932</v>
      </c>
      <c r="N20" s="9">
        <v>33.15021500962913</v>
      </c>
      <c r="O20" s="3">
        <f t="shared" si="4"/>
        <v>33.15021500962913</v>
      </c>
      <c r="P20" s="15">
        <f t="shared" si="5"/>
        <v>36.96571599642766</v>
      </c>
      <c r="Q20" s="3">
        <v>49.68066060883498</v>
      </c>
      <c r="R20" s="3">
        <f t="shared" si="6"/>
        <v>49.68066060883498</v>
      </c>
      <c r="S20" s="15">
        <f t="shared" si="7"/>
        <v>55.99992849201043</v>
      </c>
      <c r="T20" s="3">
        <v>58.24202441818187</v>
      </c>
      <c r="U20" s="3">
        <v>66.5287907724882</v>
      </c>
      <c r="V20" s="14">
        <f t="shared" si="8"/>
        <v>54.411421594757336</v>
      </c>
      <c r="W20" s="3">
        <v>56.248766490940675</v>
      </c>
      <c r="X20" s="3"/>
      <c r="Y20" s="3">
        <v>67.20585249034156</v>
      </c>
      <c r="Z20" s="3">
        <v>66.08098173896964</v>
      </c>
      <c r="AA20" s="3">
        <v>61.05042524111485</v>
      </c>
      <c r="AB20" s="3"/>
      <c r="AC20" s="4"/>
      <c r="AD20" s="4">
        <v>135.070576460833</v>
      </c>
      <c r="AE20" s="4">
        <v>164.603</v>
      </c>
      <c r="AF20" s="4">
        <v>84.31</v>
      </c>
      <c r="AG20" s="4">
        <v>983.622</v>
      </c>
      <c r="AH20" s="4">
        <v>1330.8852343164565</v>
      </c>
      <c r="AI20" s="4">
        <v>112.867263997008</v>
      </c>
      <c r="AJ20" s="4">
        <v>47.843848090670804</v>
      </c>
      <c r="AK20" s="4">
        <v>814.4244</v>
      </c>
      <c r="AL20" s="4">
        <v>8.33059911354575</v>
      </c>
      <c r="AM20" s="4">
        <v>245.25003948087996</v>
      </c>
      <c r="AN20" s="4">
        <v>66.5287907724882</v>
      </c>
      <c r="AO20" s="4">
        <v>309.653749725837</v>
      </c>
      <c r="AP20" s="4"/>
      <c r="AQ20" s="4"/>
      <c r="AR20" s="4">
        <f t="shared" si="9"/>
        <v>4303.389501957719</v>
      </c>
      <c r="AS20" s="4">
        <f t="shared" si="10"/>
        <v>0.6027549295042567</v>
      </c>
    </row>
    <row r="21" spans="1:45" ht="12.75">
      <c r="A21" s="2" t="s">
        <v>538</v>
      </c>
      <c r="B21" s="3">
        <v>138.858556361911</v>
      </c>
      <c r="C21" s="3">
        <f t="shared" si="0"/>
        <v>65.99982528919867</v>
      </c>
      <c r="D21" s="3">
        <v>65.55120628138647</v>
      </c>
      <c r="E21" s="3">
        <v>66.2613958535523</v>
      </c>
      <c r="F21" s="3">
        <v>67.7470543257382</v>
      </c>
      <c r="G21" s="4">
        <v>60.85519493630703</v>
      </c>
      <c r="H21" s="4">
        <f t="shared" si="1"/>
        <v>60.85519493630703</v>
      </c>
      <c r="I21" s="15">
        <f t="shared" si="2"/>
        <v>65.80133036534833</v>
      </c>
      <c r="J21" s="3">
        <v>71.44661441714364</v>
      </c>
      <c r="K21" s="14">
        <f t="shared" si="3"/>
        <v>71.44661441714364</v>
      </c>
      <c r="L21" s="3">
        <v>36.06528046011781</v>
      </c>
      <c r="M21" s="3">
        <v>68.31825764213716</v>
      </c>
      <c r="N21" s="9">
        <v>34.14275818769765</v>
      </c>
      <c r="O21" s="3">
        <f t="shared" si="4"/>
        <v>34.14275818769765</v>
      </c>
      <c r="P21" s="15">
        <f t="shared" si="5"/>
        <v>38.07249823672431</v>
      </c>
      <c r="Q21" s="3">
        <v>50.58070797972866</v>
      </c>
      <c r="R21" s="3">
        <f t="shared" si="6"/>
        <v>50.58070797972866</v>
      </c>
      <c r="S21" s="15">
        <f t="shared" si="7"/>
        <v>57.01445985676658</v>
      </c>
      <c r="T21" s="3">
        <v>58.12682986066104</v>
      </c>
      <c r="U21" s="3">
        <v>67.1752639077357</v>
      </c>
      <c r="V21" s="14">
        <f t="shared" si="8"/>
        <v>54.940147908631396</v>
      </c>
      <c r="W21" s="3">
        <v>57.245130033546694</v>
      </c>
      <c r="X21" s="3"/>
      <c r="Y21" s="3">
        <v>68.37518633702074</v>
      </c>
      <c r="Z21" s="3">
        <v>67.32191098142327</v>
      </c>
      <c r="AA21" s="3">
        <v>63.19619045779223</v>
      </c>
      <c r="AB21" s="3"/>
      <c r="AC21" s="4"/>
      <c r="AD21" s="4">
        <v>138.858556361911</v>
      </c>
      <c r="AE21" s="4">
        <v>165.257</v>
      </c>
      <c r="AF21" s="4">
        <v>86.796</v>
      </c>
      <c r="AG21" s="4">
        <v>999.96</v>
      </c>
      <c r="AH21" s="4">
        <v>1351.5755147166901</v>
      </c>
      <c r="AI21" s="4">
        <v>111.650262985497</v>
      </c>
      <c r="AJ21" s="4">
        <v>47.494715046452804</v>
      </c>
      <c r="AK21" s="4">
        <v>821.6728</v>
      </c>
      <c r="AL21" s="4">
        <v>8.48775839534228</v>
      </c>
      <c r="AM21" s="4">
        <v>249.56145484455337</v>
      </c>
      <c r="AN21" s="4">
        <v>67.1752639077357</v>
      </c>
      <c r="AO21" s="4">
        <v>314.77058433112</v>
      </c>
      <c r="AP21" s="4"/>
      <c r="AQ21" s="4"/>
      <c r="AR21" s="4">
        <f t="shared" si="9"/>
        <v>4363.259910589302</v>
      </c>
      <c r="AS21" s="4">
        <f t="shared" si="10"/>
        <v>1.3912384320393656</v>
      </c>
    </row>
    <row r="22" spans="1:45" ht="12.75">
      <c r="A22" s="2" t="s">
        <v>539</v>
      </c>
      <c r="B22" s="3">
        <v>139.318994268417</v>
      </c>
      <c r="C22" s="3">
        <f t="shared" si="0"/>
        <v>66.21867259815899</v>
      </c>
      <c r="D22" s="3">
        <v>67.16794986585398</v>
      </c>
      <c r="E22" s="3">
        <v>68.39881093390596</v>
      </c>
      <c r="F22" s="3">
        <v>68.88021202300864</v>
      </c>
      <c r="G22" s="4">
        <v>62.57220643323193</v>
      </c>
      <c r="H22" s="4">
        <f t="shared" si="1"/>
        <v>62.57220643323193</v>
      </c>
      <c r="I22" s="15">
        <f t="shared" si="2"/>
        <v>67.65789562437851</v>
      </c>
      <c r="J22" s="3">
        <v>72.88032142768459</v>
      </c>
      <c r="K22" s="14">
        <f t="shared" si="3"/>
        <v>72.88032142768459</v>
      </c>
      <c r="L22" s="3">
        <v>37.63017191240011</v>
      </c>
      <c r="M22" s="3">
        <v>70.20272768619817</v>
      </c>
      <c r="N22" s="9">
        <v>36.25509366922809</v>
      </c>
      <c r="O22" s="3">
        <f t="shared" si="4"/>
        <v>36.25509366922809</v>
      </c>
      <c r="P22" s="15">
        <f t="shared" si="5"/>
        <v>40.42795787632997</v>
      </c>
      <c r="Q22" s="3">
        <v>52.02686370714771</v>
      </c>
      <c r="R22" s="3">
        <f t="shared" si="6"/>
        <v>52.02686370714771</v>
      </c>
      <c r="S22" s="15">
        <f t="shared" si="7"/>
        <v>58.644563328244494</v>
      </c>
      <c r="T22" s="3">
        <v>57.06944698192504</v>
      </c>
      <c r="U22" s="3">
        <v>66.47537786756251</v>
      </c>
      <c r="V22" s="14">
        <f t="shared" si="8"/>
        <v>54.367737167988615</v>
      </c>
      <c r="W22" s="3">
        <v>58.26600055425049</v>
      </c>
      <c r="X22" s="3"/>
      <c r="Y22" s="3">
        <v>70.77511539993336</v>
      </c>
      <c r="Z22" s="3">
        <v>70.22464359646234</v>
      </c>
      <c r="AA22" s="3">
        <v>64.81196180798709</v>
      </c>
      <c r="AB22" s="3"/>
      <c r="AC22" s="4"/>
      <c r="AD22" s="4">
        <v>139.318994268417</v>
      </c>
      <c r="AE22" s="4">
        <v>168.731</v>
      </c>
      <c r="AF22" s="4">
        <v>89.437</v>
      </c>
      <c r="AG22" s="4">
        <v>1011.559</v>
      </c>
      <c r="AH22" s="4">
        <v>1389.7729554555956</v>
      </c>
      <c r="AI22" s="4">
        <v>113.890728378948</v>
      </c>
      <c r="AJ22" s="4">
        <v>49.0172595046582</v>
      </c>
      <c r="AK22" s="4">
        <v>848.1786</v>
      </c>
      <c r="AL22" s="4">
        <v>8.88919079000945</v>
      </c>
      <c r="AM22" s="4">
        <v>257.346462809022</v>
      </c>
      <c r="AN22" s="4">
        <v>66.47537786756251</v>
      </c>
      <c r="AO22" s="4">
        <v>320.115711940029</v>
      </c>
      <c r="AP22" s="4"/>
      <c r="AQ22" s="4"/>
      <c r="AR22" s="4">
        <f t="shared" si="9"/>
        <v>4462.732281014241</v>
      </c>
      <c r="AS22" s="4">
        <f t="shared" si="10"/>
        <v>2.2797718326045047</v>
      </c>
    </row>
    <row r="23" spans="1:45" ht="12.75">
      <c r="A23" s="2" t="s">
        <v>540</v>
      </c>
      <c r="B23" s="3">
        <v>142.444428373733</v>
      </c>
      <c r="C23" s="3">
        <f t="shared" si="0"/>
        <v>67.70419938389144</v>
      </c>
      <c r="D23" s="3">
        <v>68.27742525440871</v>
      </c>
      <c r="E23" s="3">
        <v>70.73873405726775</v>
      </c>
      <c r="F23" s="3">
        <v>70.21139059051488</v>
      </c>
      <c r="G23" s="4">
        <v>63.9960696258038</v>
      </c>
      <c r="H23" s="4">
        <f t="shared" si="1"/>
        <v>63.9960696258038</v>
      </c>
      <c r="I23" s="15">
        <f t="shared" si="2"/>
        <v>69.1974863269889</v>
      </c>
      <c r="J23" s="3">
        <v>74.71195368467775</v>
      </c>
      <c r="K23" s="14">
        <f t="shared" si="3"/>
        <v>74.71195368467775</v>
      </c>
      <c r="L23" s="3">
        <v>38.796636681187024</v>
      </c>
      <c r="M23" s="3">
        <v>72.29098888681163</v>
      </c>
      <c r="N23" s="9">
        <v>37.31307925464178</v>
      </c>
      <c r="O23" s="3">
        <f t="shared" si="4"/>
        <v>37.31307925464178</v>
      </c>
      <c r="P23" s="15">
        <f t="shared" si="5"/>
        <v>41.607714769832974</v>
      </c>
      <c r="Q23" s="3">
        <v>53.72381671161916</v>
      </c>
      <c r="R23" s="3">
        <f t="shared" si="6"/>
        <v>53.72381671161916</v>
      </c>
      <c r="S23" s="15">
        <f t="shared" si="7"/>
        <v>60.55736492428051</v>
      </c>
      <c r="T23" s="3">
        <v>58.78447043158221</v>
      </c>
      <c r="U23" s="3">
        <v>67.56318846453091</v>
      </c>
      <c r="V23" s="14">
        <f t="shared" si="8"/>
        <v>55.25741696405323</v>
      </c>
      <c r="W23" s="3">
        <v>59.61856375247513</v>
      </c>
      <c r="X23" s="3"/>
      <c r="Y23" s="3">
        <v>73.28845041955901</v>
      </c>
      <c r="Z23" s="3">
        <v>71.78149903711287</v>
      </c>
      <c r="AA23" s="3">
        <v>67.09788031430655</v>
      </c>
      <c r="AB23" s="3"/>
      <c r="AC23" s="4"/>
      <c r="AD23" s="4">
        <v>142.444428373733</v>
      </c>
      <c r="AE23" s="4">
        <v>171.848</v>
      </c>
      <c r="AF23" s="4">
        <v>92.371</v>
      </c>
      <c r="AG23" s="4">
        <v>1028.751</v>
      </c>
      <c r="AH23" s="4">
        <v>1420.239961759239</v>
      </c>
      <c r="AI23" s="4">
        <v>116.753033268914</v>
      </c>
      <c r="AJ23" s="4">
        <v>49.9715022743869</v>
      </c>
      <c r="AK23" s="4">
        <v>871.9116</v>
      </c>
      <c r="AL23" s="4">
        <v>9.386628606732</v>
      </c>
      <c r="AM23" s="4">
        <v>264.1816335075287</v>
      </c>
      <c r="AN23" s="4">
        <v>67.56318846453091</v>
      </c>
      <c r="AO23" s="4">
        <v>327.676425216142</v>
      </c>
      <c r="AP23" s="4"/>
      <c r="AQ23" s="4"/>
      <c r="AR23" s="4">
        <f t="shared" si="9"/>
        <v>4563.098401471206</v>
      </c>
      <c r="AS23" s="4">
        <f t="shared" si="10"/>
        <v>2.248983674955163</v>
      </c>
    </row>
    <row r="24" spans="1:45" ht="12.75">
      <c r="A24" s="2" t="s">
        <v>541</v>
      </c>
      <c r="B24" s="3">
        <v>145.778366897838</v>
      </c>
      <c r="C24" s="3">
        <f t="shared" si="0"/>
        <v>69.28882885060118</v>
      </c>
      <c r="D24" s="3">
        <v>69.52196030358233</v>
      </c>
      <c r="E24" s="3">
        <v>72.36873275815955</v>
      </c>
      <c r="F24" s="3">
        <v>71.83122010297954</v>
      </c>
      <c r="G24" s="4">
        <v>65.4857416213937</v>
      </c>
      <c r="H24" s="4">
        <f t="shared" si="1"/>
        <v>65.4857416213937</v>
      </c>
      <c r="I24" s="15">
        <f t="shared" si="2"/>
        <v>70.80823458308129</v>
      </c>
      <c r="J24" s="3">
        <v>75.09653120072508</v>
      </c>
      <c r="K24" s="14">
        <f t="shared" si="3"/>
        <v>75.09653120072508</v>
      </c>
      <c r="L24" s="3">
        <v>40.22576382546324</v>
      </c>
      <c r="M24" s="3">
        <v>74.11697190340523</v>
      </c>
      <c r="N24" s="9">
        <v>41.03839588640429</v>
      </c>
      <c r="O24" s="3">
        <f t="shared" si="4"/>
        <v>41.03839588640429</v>
      </c>
      <c r="P24" s="15">
        <f t="shared" si="5"/>
        <v>45.761805371251434</v>
      </c>
      <c r="Q24" s="3">
        <v>55.37734161616812</v>
      </c>
      <c r="R24" s="3">
        <f t="shared" si="6"/>
        <v>55.37734161616812</v>
      </c>
      <c r="S24" s="15">
        <f t="shared" si="7"/>
        <v>62.421214464116005</v>
      </c>
      <c r="T24" s="3">
        <v>61.21903003530606</v>
      </c>
      <c r="U24" s="3">
        <v>69.80620633613131</v>
      </c>
      <c r="V24" s="14">
        <f t="shared" si="8"/>
        <v>57.09189779016038</v>
      </c>
      <c r="W24" s="3">
        <v>61.558537382147485</v>
      </c>
      <c r="X24" s="3"/>
      <c r="Y24" s="3">
        <v>76.22822932599824</v>
      </c>
      <c r="Z24" s="3">
        <v>73.7827708599236</v>
      </c>
      <c r="AA24" s="3">
        <v>69.73635533833352</v>
      </c>
      <c r="AB24" s="3"/>
      <c r="AC24" s="4"/>
      <c r="AD24" s="4">
        <v>145.778366897838</v>
      </c>
      <c r="AE24" s="4">
        <v>175.032</v>
      </c>
      <c r="AF24" s="4">
        <v>94.797</v>
      </c>
      <c r="AG24" s="4">
        <v>1052.417</v>
      </c>
      <c r="AH24" s="4">
        <v>1454.5721852805193</v>
      </c>
      <c r="AI24" s="4">
        <v>117.354015434423</v>
      </c>
      <c r="AJ24" s="4">
        <v>50.183653383885</v>
      </c>
      <c r="AK24" s="4">
        <v>896.8479</v>
      </c>
      <c r="AL24" s="4">
        <v>10.323708853978</v>
      </c>
      <c r="AM24" s="4">
        <v>272.43755958701144</v>
      </c>
      <c r="AN24" s="4">
        <v>69.80620633613131</v>
      </c>
      <c r="AO24" s="4">
        <v>338.921568383348</v>
      </c>
      <c r="AP24" s="4"/>
      <c r="AQ24" s="4"/>
      <c r="AR24" s="4">
        <f t="shared" si="9"/>
        <v>4678.471164157135</v>
      </c>
      <c r="AS24" s="4">
        <f t="shared" si="10"/>
        <v>2.5283864719799043</v>
      </c>
    </row>
    <row r="25" spans="1:45" ht="12.75">
      <c r="A25" s="2" t="s">
        <v>542</v>
      </c>
      <c r="B25" s="3">
        <v>148.228237708693</v>
      </c>
      <c r="C25" s="3">
        <f t="shared" si="0"/>
        <v>70.45325868289844</v>
      </c>
      <c r="D25" s="3">
        <v>71.1255951562839</v>
      </c>
      <c r="E25" s="3">
        <v>75.4781864449522</v>
      </c>
      <c r="F25" s="3">
        <v>73.35364555883363</v>
      </c>
      <c r="G25" s="4">
        <v>66.38612569904943</v>
      </c>
      <c r="H25" s="4">
        <f t="shared" si="1"/>
        <v>66.38612569904943</v>
      </c>
      <c r="I25" s="15">
        <f t="shared" si="2"/>
        <v>71.7817992920849</v>
      </c>
      <c r="J25" s="3">
        <v>73.40178192859715</v>
      </c>
      <c r="K25" s="14">
        <f t="shared" si="3"/>
        <v>73.40178192859715</v>
      </c>
      <c r="L25" s="3">
        <v>42.101527836077814</v>
      </c>
      <c r="M25" s="3">
        <v>76.32928127307852</v>
      </c>
      <c r="N25" s="9">
        <v>42.65978052893441</v>
      </c>
      <c r="O25" s="3">
        <f t="shared" si="4"/>
        <v>42.65978052893441</v>
      </c>
      <c r="P25" s="15">
        <f t="shared" si="5"/>
        <v>47.56980704482515</v>
      </c>
      <c r="Q25" s="3">
        <v>56.15253319978463</v>
      </c>
      <c r="R25" s="3">
        <f t="shared" si="6"/>
        <v>56.15253319978463</v>
      </c>
      <c r="S25" s="15">
        <f t="shared" si="7"/>
        <v>63.29500866729559</v>
      </c>
      <c r="T25" s="3">
        <v>64.37226613221958</v>
      </c>
      <c r="U25" s="3">
        <v>75.1339674679061</v>
      </c>
      <c r="V25" s="14">
        <f t="shared" si="8"/>
        <v>61.449275306437734</v>
      </c>
      <c r="W25" s="3">
        <v>64.9731812067209</v>
      </c>
      <c r="X25" s="3"/>
      <c r="Y25" s="3">
        <v>76.25148990164261</v>
      </c>
      <c r="Z25" s="3">
        <v>76.29173450473326</v>
      </c>
      <c r="AA25" s="3">
        <v>72.89497196451254</v>
      </c>
      <c r="AB25" s="3"/>
      <c r="AC25" s="4"/>
      <c r="AD25" s="4">
        <v>148.228237708693</v>
      </c>
      <c r="AE25" s="4">
        <v>179.187</v>
      </c>
      <c r="AF25" s="4">
        <v>98.17</v>
      </c>
      <c r="AG25" s="4">
        <v>1074.62</v>
      </c>
      <c r="AH25" s="4">
        <v>1475.944562836806</v>
      </c>
      <c r="AI25" s="4">
        <v>114.705619450824</v>
      </c>
      <c r="AJ25" s="4">
        <v>52.010530327583304</v>
      </c>
      <c r="AK25" s="4">
        <v>925.475</v>
      </c>
      <c r="AL25" s="4">
        <v>10.731602736504</v>
      </c>
      <c r="AM25" s="4">
        <v>277.47935523100995</v>
      </c>
      <c r="AN25" s="4">
        <v>75.1339674679061</v>
      </c>
      <c r="AO25" s="4">
        <v>358.270758563233</v>
      </c>
      <c r="AP25" s="4"/>
      <c r="AQ25" s="4"/>
      <c r="AR25" s="4">
        <f t="shared" si="9"/>
        <v>4789.956634322559</v>
      </c>
      <c r="AS25" s="4">
        <f t="shared" si="10"/>
        <v>2.382946613405257</v>
      </c>
    </row>
    <row r="26" spans="1:45" ht="12.75">
      <c r="A26" s="2" t="s">
        <v>543</v>
      </c>
      <c r="B26" s="3">
        <v>151.005168591726</v>
      </c>
      <c r="C26" s="3">
        <f t="shared" si="0"/>
        <v>71.77314100000014</v>
      </c>
      <c r="D26" s="3">
        <v>74.48500559703123</v>
      </c>
      <c r="E26" s="3">
        <v>79.05990417166569</v>
      </c>
      <c r="F26" s="3">
        <v>76.54288318005061</v>
      </c>
      <c r="G26" s="4">
        <v>68.77019915383889</v>
      </c>
      <c r="H26" s="4">
        <f t="shared" si="1"/>
        <v>68.77019915383889</v>
      </c>
      <c r="I26" s="15">
        <f t="shared" si="2"/>
        <v>74.35964338868256</v>
      </c>
      <c r="J26" s="3">
        <v>76.54917041207803</v>
      </c>
      <c r="K26" s="14">
        <f t="shared" si="3"/>
        <v>76.54917041207803</v>
      </c>
      <c r="L26" s="3">
        <v>43.897680395331</v>
      </c>
      <c r="M26" s="3">
        <v>79.34332261641062</v>
      </c>
      <c r="N26" s="9">
        <v>46.27023536101845</v>
      </c>
      <c r="O26" s="3">
        <f t="shared" si="4"/>
        <v>46.27023536101845</v>
      </c>
      <c r="P26" s="15">
        <f t="shared" si="5"/>
        <v>51.59581556096845</v>
      </c>
      <c r="Q26" s="3">
        <v>57.579146282238554</v>
      </c>
      <c r="R26" s="3">
        <f t="shared" si="6"/>
        <v>57.579146282238554</v>
      </c>
      <c r="S26" s="15">
        <f t="shared" si="7"/>
        <v>64.90308371348327</v>
      </c>
      <c r="T26" s="3">
        <v>66.95296808503703</v>
      </c>
      <c r="U26" s="3">
        <v>79.1461159688952</v>
      </c>
      <c r="V26" s="14">
        <f t="shared" si="8"/>
        <v>64.73066222258726</v>
      </c>
      <c r="W26" s="3">
        <v>68.28297093256988</v>
      </c>
      <c r="X26" s="3"/>
      <c r="Y26" s="3">
        <v>77.17756754515442</v>
      </c>
      <c r="Z26" s="3">
        <v>78.27654479116399</v>
      </c>
      <c r="AA26" s="3">
        <v>76.5169347867033</v>
      </c>
      <c r="AB26" s="3"/>
      <c r="AC26" s="4"/>
      <c r="AD26" s="4">
        <v>151.005168591726</v>
      </c>
      <c r="AE26" s="4">
        <v>187.369</v>
      </c>
      <c r="AF26" s="4">
        <v>103.177</v>
      </c>
      <c r="AG26" s="4">
        <v>1120.604</v>
      </c>
      <c r="AH26" s="4">
        <v>1531.0807496176653</v>
      </c>
      <c r="AI26" s="4">
        <v>119.624069134651</v>
      </c>
      <c r="AJ26" s="4">
        <v>53.5693681527301</v>
      </c>
      <c r="AK26" s="4">
        <v>964.2929</v>
      </c>
      <c r="AL26" s="4">
        <v>11.639874473708</v>
      </c>
      <c r="AM26" s="4">
        <v>285.7489973720955</v>
      </c>
      <c r="AN26" s="4">
        <v>79.1461159688952</v>
      </c>
      <c r="AO26" s="4">
        <v>377.203654179972</v>
      </c>
      <c r="AP26" s="4"/>
      <c r="AQ26" s="4"/>
      <c r="AR26" s="4">
        <f t="shared" si="9"/>
        <v>4984.460897491444</v>
      </c>
      <c r="AS26" s="4">
        <f t="shared" si="10"/>
        <v>4.0606685616976</v>
      </c>
    </row>
    <row r="27" spans="1:45" ht="12.75">
      <c r="A27" s="2" t="s">
        <v>544</v>
      </c>
      <c r="B27" s="3">
        <v>156.337361790637</v>
      </c>
      <c r="C27" s="3">
        <f t="shared" si="0"/>
        <v>74.30754599999993</v>
      </c>
      <c r="D27" s="3">
        <v>77.06901469210767</v>
      </c>
      <c r="E27" s="3">
        <v>82.8670553802184</v>
      </c>
      <c r="F27" s="3">
        <v>79.47445433523723</v>
      </c>
      <c r="G27" s="4">
        <v>71.29486414234869</v>
      </c>
      <c r="H27" s="4">
        <f t="shared" si="1"/>
        <v>71.29486414234869</v>
      </c>
      <c r="I27" s="15">
        <f t="shared" si="2"/>
        <v>77.08950589499175</v>
      </c>
      <c r="J27" s="3">
        <v>79.45725164663595</v>
      </c>
      <c r="K27" s="14">
        <f t="shared" si="3"/>
        <v>79.45725164663595</v>
      </c>
      <c r="L27" s="3">
        <v>46.582304140311045</v>
      </c>
      <c r="M27" s="3">
        <v>81.62172428655086</v>
      </c>
      <c r="N27" s="9">
        <v>50.80381142611958</v>
      </c>
      <c r="O27" s="3">
        <f t="shared" si="4"/>
        <v>50.80381142611958</v>
      </c>
      <c r="P27" s="15">
        <f t="shared" si="5"/>
        <v>56.65119409236114</v>
      </c>
      <c r="Q27" s="3">
        <v>60.274945584927366</v>
      </c>
      <c r="R27" s="3">
        <f t="shared" si="6"/>
        <v>60.274945584927366</v>
      </c>
      <c r="S27" s="15">
        <f t="shared" si="7"/>
        <v>67.94178260213167</v>
      </c>
      <c r="T27" s="3">
        <v>70.58988806974052</v>
      </c>
      <c r="U27" s="3">
        <v>84.40824793596731</v>
      </c>
      <c r="V27" s="14">
        <f t="shared" si="8"/>
        <v>69.03436408794586</v>
      </c>
      <c r="W27" s="3">
        <v>71.57946486392932</v>
      </c>
      <c r="X27" s="3"/>
      <c r="Y27" s="3">
        <v>77.29352960908115</v>
      </c>
      <c r="Z27" s="3">
        <v>80.42615084179336</v>
      </c>
      <c r="AA27" s="3">
        <v>78.16264929319662</v>
      </c>
      <c r="AB27" s="3"/>
      <c r="AC27" s="4"/>
      <c r="AD27" s="4">
        <v>156.337361790637</v>
      </c>
      <c r="AE27" s="4">
        <v>194.147</v>
      </c>
      <c r="AF27" s="4">
        <v>108.765</v>
      </c>
      <c r="AG27" s="4">
        <v>1165.304</v>
      </c>
      <c r="AH27" s="4">
        <v>1590.9916164908836</v>
      </c>
      <c r="AI27" s="4">
        <v>124.168542022992</v>
      </c>
      <c r="AJ27" s="4">
        <v>56.5770071915312</v>
      </c>
      <c r="AK27" s="4">
        <v>996.9669</v>
      </c>
      <c r="AL27" s="4">
        <v>12.780345274684</v>
      </c>
      <c r="AM27" s="4">
        <v>299.4216247793747</v>
      </c>
      <c r="AN27" s="4">
        <v>84.40824793596731</v>
      </c>
      <c r="AO27" s="4">
        <v>396.078608839593</v>
      </c>
      <c r="AP27" s="4"/>
      <c r="AQ27" s="4"/>
      <c r="AR27" s="4">
        <f t="shared" si="9"/>
        <v>5185.946254325663</v>
      </c>
      <c r="AS27" s="4">
        <f t="shared" si="10"/>
        <v>4.042269785597519</v>
      </c>
    </row>
    <row r="28" spans="1:45" ht="12.75">
      <c r="A28" s="2" t="s">
        <v>545</v>
      </c>
      <c r="B28" s="3">
        <v>163.536256543305</v>
      </c>
      <c r="C28" s="3">
        <f t="shared" si="0"/>
        <v>77.72919900000004</v>
      </c>
      <c r="D28" s="3">
        <v>79.48697985148205</v>
      </c>
      <c r="E28" s="3">
        <v>82.58736502647888</v>
      </c>
      <c r="F28" s="3">
        <v>81.60326708300799</v>
      </c>
      <c r="G28" s="4">
        <v>75.39295778483495</v>
      </c>
      <c r="H28" s="4">
        <f t="shared" si="1"/>
        <v>75.39295778483495</v>
      </c>
      <c r="I28" s="15">
        <f t="shared" si="2"/>
        <v>81.5206808163704</v>
      </c>
      <c r="J28" s="3">
        <v>79.45706020386626</v>
      </c>
      <c r="K28" s="14">
        <f t="shared" si="3"/>
        <v>79.45706020386626</v>
      </c>
      <c r="L28" s="3">
        <v>50.22355829503731</v>
      </c>
      <c r="M28" s="3">
        <v>83.23300289680411</v>
      </c>
      <c r="N28" s="9">
        <v>53.50652874076179</v>
      </c>
      <c r="O28" s="3">
        <f t="shared" si="4"/>
        <v>53.50652874076179</v>
      </c>
      <c r="P28" s="15">
        <f t="shared" si="5"/>
        <v>59.66498693330262</v>
      </c>
      <c r="Q28" s="3">
        <v>62.69171934561415</v>
      </c>
      <c r="R28" s="3">
        <f t="shared" si="6"/>
        <v>62.69171934561415</v>
      </c>
      <c r="S28" s="15">
        <f t="shared" si="7"/>
        <v>70.6659645296916</v>
      </c>
      <c r="T28" s="3">
        <v>73.95799002008492</v>
      </c>
      <c r="U28" s="3">
        <v>91.04226579462221</v>
      </c>
      <c r="V28" s="14">
        <f t="shared" si="8"/>
        <v>74.46008035879821</v>
      </c>
      <c r="W28" s="3">
        <v>74.287436571371</v>
      </c>
      <c r="X28" s="3"/>
      <c r="Y28" s="3">
        <v>77.38870626118207</v>
      </c>
      <c r="Z28" s="3">
        <v>81.2535121702619</v>
      </c>
      <c r="AA28" s="3">
        <v>78.71727382050527</v>
      </c>
      <c r="AB28" s="3"/>
      <c r="AC28" s="4"/>
      <c r="AD28" s="4">
        <v>163.536256543305</v>
      </c>
      <c r="AE28" s="4">
        <v>200.145</v>
      </c>
      <c r="AF28" s="4">
        <v>108.854</v>
      </c>
      <c r="AG28" s="4">
        <v>1196.993</v>
      </c>
      <c r="AH28" s="4">
        <v>1682.0515868237983</v>
      </c>
      <c r="AI28" s="4">
        <v>124.169027077201</v>
      </c>
      <c r="AJ28" s="4">
        <v>60.939653709183496</v>
      </c>
      <c r="AK28" s="4">
        <v>1017.4304</v>
      </c>
      <c r="AL28" s="4">
        <v>13.46025084001</v>
      </c>
      <c r="AM28" s="4">
        <v>311.5912004360628</v>
      </c>
      <c r="AN28" s="4">
        <v>91.04226579462221</v>
      </c>
      <c r="AO28" s="4">
        <v>411.314423075157</v>
      </c>
      <c r="AP28" s="4"/>
      <c r="AQ28" s="4"/>
      <c r="AR28" s="4">
        <f t="shared" si="9"/>
        <v>5381.527064299339</v>
      </c>
      <c r="AS28" s="4">
        <f t="shared" si="10"/>
        <v>3.771362069372386</v>
      </c>
    </row>
    <row r="29" spans="1:45" ht="12.75">
      <c r="A29" s="2" t="s">
        <v>546</v>
      </c>
      <c r="B29" s="3">
        <v>169.41829110648</v>
      </c>
      <c r="C29" s="3">
        <f t="shared" si="0"/>
        <v>80.52494499999997</v>
      </c>
      <c r="D29" s="3">
        <v>80.94403524898249</v>
      </c>
      <c r="E29" s="3">
        <v>77.31222155144087</v>
      </c>
      <c r="F29" s="3">
        <v>82.59150224676111</v>
      </c>
      <c r="G29" s="3">
        <v>85.36000013283804</v>
      </c>
      <c r="H29" s="4">
        <f>H28*AVERAGE(H28/H27,H27/H26)</f>
        <v>78.94368425387616</v>
      </c>
      <c r="I29" s="15">
        <f t="shared" si="2"/>
        <v>85.36000013283804</v>
      </c>
      <c r="J29" s="3">
        <v>81.92037172690364</v>
      </c>
      <c r="K29" s="14">
        <f t="shared" si="3"/>
        <v>81.92037172690364</v>
      </c>
      <c r="L29" s="3">
        <v>51.191914054318325</v>
      </c>
      <c r="M29" s="3">
        <v>84.39007439451538</v>
      </c>
      <c r="N29" s="9">
        <v>58.13176815905091</v>
      </c>
      <c r="O29" s="3">
        <f t="shared" si="4"/>
        <v>58.13176815905091</v>
      </c>
      <c r="P29" s="15">
        <f t="shared" si="5"/>
        <v>64.82257902440354</v>
      </c>
      <c r="Q29" s="3">
        <v>64.08358994813008</v>
      </c>
      <c r="R29" s="3">
        <f t="shared" si="6"/>
        <v>64.08358994813008</v>
      </c>
      <c r="S29" s="15">
        <f t="shared" si="7"/>
        <v>72.23487793091886</v>
      </c>
      <c r="T29" s="3">
        <v>75.7614592146794</v>
      </c>
      <c r="U29" s="3">
        <v>94.11026479678881</v>
      </c>
      <c r="V29" s="14">
        <f t="shared" si="8"/>
        <v>76.96928254360952</v>
      </c>
      <c r="W29" s="3">
        <v>76.17686387298941</v>
      </c>
      <c r="X29" s="3"/>
      <c r="Y29" s="3">
        <v>78.39507123227517</v>
      </c>
      <c r="Z29" s="3">
        <v>80.376405431856</v>
      </c>
      <c r="AA29" s="3">
        <v>77.64859291313104</v>
      </c>
      <c r="AB29" s="3"/>
      <c r="AC29" s="4"/>
      <c r="AD29" s="4">
        <v>169.41829110648</v>
      </c>
      <c r="AE29" s="4">
        <v>203.75</v>
      </c>
      <c r="AF29" s="4">
        <v>102.057</v>
      </c>
      <c r="AG29" s="4">
        <v>1211.437</v>
      </c>
      <c r="AH29" s="4">
        <v>1766.34597175</v>
      </c>
      <c r="AI29" s="4">
        <v>128.020357500237</v>
      </c>
      <c r="AJ29" s="4">
        <v>61.9398803485702</v>
      </c>
      <c r="AK29" s="4">
        <v>1033.035</v>
      </c>
      <c r="AL29" s="4">
        <v>14.623842634024</v>
      </c>
      <c r="AM29" s="4">
        <v>319.08588509661547</v>
      </c>
      <c r="AN29" s="4">
        <v>94.11026479678881</v>
      </c>
      <c r="AO29" s="4">
        <v>421.70202417207</v>
      </c>
      <c r="AP29" s="4"/>
      <c r="AQ29" s="4"/>
      <c r="AR29" s="4">
        <f t="shared" si="9"/>
        <v>5525.525517404785</v>
      </c>
      <c r="AS29" s="4">
        <f t="shared" si="10"/>
        <v>2.675791673718808</v>
      </c>
    </row>
    <row r="30" spans="1:45" ht="12.75">
      <c r="A30" s="2" t="s">
        <v>547</v>
      </c>
      <c r="B30" s="3">
        <v>173.4189723955</v>
      </c>
      <c r="C30" s="3">
        <f t="shared" si="0"/>
        <v>82.42647899999994</v>
      </c>
      <c r="D30" s="3">
        <v>82.18300901801298</v>
      </c>
      <c r="E30" s="3">
        <v>74.36630266164345</v>
      </c>
      <c r="F30" s="3">
        <v>84.19755780165042</v>
      </c>
      <c r="G30" s="3">
        <v>87.25999999715907</v>
      </c>
      <c r="H30" s="4">
        <f>H29*G30/G29</f>
        <v>80.70086547620448</v>
      </c>
      <c r="I30" s="15">
        <f t="shared" si="2"/>
        <v>87.25999999715906</v>
      </c>
      <c r="J30" s="3">
        <v>82.49363693927468</v>
      </c>
      <c r="K30" s="14">
        <f t="shared" si="3"/>
        <v>82.49363693927468</v>
      </c>
      <c r="L30" s="3">
        <v>52.903284924494216</v>
      </c>
      <c r="M30" s="3">
        <v>87.40005280468407</v>
      </c>
      <c r="N30" s="9">
        <v>59.18955833991524</v>
      </c>
      <c r="O30" s="3">
        <f t="shared" si="4"/>
        <v>59.18955833991524</v>
      </c>
      <c r="P30" s="15">
        <f t="shared" si="5"/>
        <v>66.00211802281675</v>
      </c>
      <c r="Q30" s="3">
        <v>65.35169046586691</v>
      </c>
      <c r="R30" s="3">
        <f t="shared" si="6"/>
        <v>65.35169046586691</v>
      </c>
      <c r="S30" s="15">
        <f t="shared" si="7"/>
        <v>73.66427797197457</v>
      </c>
      <c r="T30" s="3">
        <v>77.1985431488336</v>
      </c>
      <c r="U30" s="3">
        <v>97.0560096822731</v>
      </c>
      <c r="V30" s="14">
        <f t="shared" si="8"/>
        <v>79.37849763700888</v>
      </c>
      <c r="W30" s="3">
        <v>76.88550357021614</v>
      </c>
      <c r="X30" s="3"/>
      <c r="Y30" s="3">
        <v>79.94372372114101</v>
      </c>
      <c r="Z30" s="3">
        <v>79.42601103148438</v>
      </c>
      <c r="AA30" s="3">
        <v>77.82313253710295</v>
      </c>
      <c r="AB30" s="3"/>
      <c r="AC30" s="3"/>
      <c r="AD30" s="3">
        <v>173.4189723955</v>
      </c>
      <c r="AE30" s="3">
        <v>206.464</v>
      </c>
      <c r="AF30" s="3">
        <v>98.245</v>
      </c>
      <c r="AG30" s="3">
        <v>1232.437</v>
      </c>
      <c r="AH30" s="3">
        <v>1807.0737175</v>
      </c>
      <c r="AI30" s="3">
        <v>128.912857245626</v>
      </c>
      <c r="AJ30" s="3">
        <v>64.1572338316532</v>
      </c>
      <c r="AK30" s="3">
        <v>1041.0198</v>
      </c>
      <c r="AL30" s="3">
        <v>14.889919516472</v>
      </c>
      <c r="AM30" s="3">
        <v>323.83850044183043</v>
      </c>
      <c r="AN30" s="3">
        <v>97.0560096822731</v>
      </c>
      <c r="AO30" s="3">
        <v>425.289134501455</v>
      </c>
      <c r="AP30" s="3"/>
      <c r="AQ30" s="3"/>
      <c r="AR30" s="4">
        <f t="shared" si="9"/>
        <v>5612.80214511481</v>
      </c>
      <c r="AS30" s="4">
        <f t="shared" si="10"/>
        <v>1.5795172320734574</v>
      </c>
    </row>
    <row r="31" spans="1:45" ht="12.75">
      <c r="A31" s="2" t="s">
        <v>548</v>
      </c>
      <c r="B31" s="3">
        <v>173.996806456476</v>
      </c>
      <c r="C31" s="3">
        <f t="shared" si="0"/>
        <v>82.70112499999988</v>
      </c>
      <c r="D31" s="3">
        <v>81.39251276909644</v>
      </c>
      <c r="E31" s="3">
        <v>73.44240747674978</v>
      </c>
      <c r="F31" s="3">
        <v>83.36416192514058</v>
      </c>
      <c r="G31" s="3">
        <v>86.55999984090782</v>
      </c>
      <c r="H31" s="4">
        <f aca="true" t="shared" si="11" ref="H31:H44">H30*G31/G30</f>
        <v>80.05348272987405</v>
      </c>
      <c r="I31" s="15">
        <f t="shared" si="2"/>
        <v>86.5599998409078</v>
      </c>
      <c r="J31" s="3">
        <v>81.17365879095638</v>
      </c>
      <c r="K31" s="14">
        <f t="shared" si="3"/>
        <v>81.17365879095638</v>
      </c>
      <c r="L31" s="3">
        <v>54.32841226834176</v>
      </c>
      <c r="M31" s="3">
        <v>86.62403737299155</v>
      </c>
      <c r="N31" s="9">
        <v>61.67587150223211</v>
      </c>
      <c r="O31" s="3">
        <f t="shared" si="4"/>
        <v>61.67587150223211</v>
      </c>
      <c r="P31" s="15">
        <f t="shared" si="5"/>
        <v>68.77459917292961</v>
      </c>
      <c r="Q31" s="3">
        <v>65.77077163011897</v>
      </c>
      <c r="R31" s="3">
        <f t="shared" si="6"/>
        <v>65.77077163011897</v>
      </c>
      <c r="S31" s="15">
        <f t="shared" si="7"/>
        <v>74.13666531430975</v>
      </c>
      <c r="T31" s="3">
        <v>76.13749956520067</v>
      </c>
      <c r="U31" s="3">
        <v>96.3889201835962</v>
      </c>
      <c r="V31" s="14">
        <f t="shared" si="8"/>
        <v>78.83290996688163</v>
      </c>
      <c r="W31" s="3">
        <v>76.09257062053655</v>
      </c>
      <c r="X31" s="3"/>
      <c r="Y31" s="3">
        <v>79.8720828522278</v>
      </c>
      <c r="Z31" s="3">
        <v>79.00671540484105</v>
      </c>
      <c r="AA31" s="3">
        <v>79.59905147808112</v>
      </c>
      <c r="AB31" s="3"/>
      <c r="AC31" s="3"/>
      <c r="AD31" s="3">
        <v>173.996806456476</v>
      </c>
      <c r="AE31" s="3">
        <v>205.034</v>
      </c>
      <c r="AF31" s="3">
        <v>97.341</v>
      </c>
      <c r="AG31" s="3">
        <v>1222.151</v>
      </c>
      <c r="AH31" s="3">
        <v>1792.818814</v>
      </c>
      <c r="AI31" s="3">
        <v>126.851376855462</v>
      </c>
      <c r="AJ31" s="3">
        <v>65.64167094942499</v>
      </c>
      <c r="AK31" s="3">
        <v>1031.7733</v>
      </c>
      <c r="AL31" s="3">
        <v>15.515422745238</v>
      </c>
      <c r="AM31" s="3">
        <v>325.9473449131925</v>
      </c>
      <c r="AN31" s="3">
        <v>96.3889201835962</v>
      </c>
      <c r="AO31" s="3">
        <v>419.702293093351</v>
      </c>
      <c r="AP31" s="3"/>
      <c r="AQ31" s="3"/>
      <c r="AR31" s="4">
        <f t="shared" si="9"/>
        <v>5573.161949196741</v>
      </c>
      <c r="AS31" s="4">
        <f t="shared" si="10"/>
        <v>-0.7062460940756687</v>
      </c>
    </row>
    <row r="32" spans="1:45" ht="12.75">
      <c r="A32" s="2" t="s">
        <v>549</v>
      </c>
      <c r="B32" s="3">
        <v>178.626714335792</v>
      </c>
      <c r="C32" s="3">
        <f t="shared" si="0"/>
        <v>84.90173200000005</v>
      </c>
      <c r="D32" s="3">
        <v>84.01902593383825</v>
      </c>
      <c r="E32" s="3">
        <v>76.33254113205817</v>
      </c>
      <c r="F32" s="3">
        <v>85.0996995339534</v>
      </c>
      <c r="G32" s="3">
        <v>88.85999993446265</v>
      </c>
      <c r="H32" s="4">
        <f t="shared" si="11"/>
        <v>82.18059707953333</v>
      </c>
      <c r="I32" s="15">
        <f t="shared" si="2"/>
        <v>88.85999993446264</v>
      </c>
      <c r="J32" s="3">
        <v>82.79717045553306</v>
      </c>
      <c r="K32" s="14">
        <f t="shared" si="3"/>
        <v>82.79717045553306</v>
      </c>
      <c r="L32" s="3">
        <v>57.45577505067385</v>
      </c>
      <c r="M32" s="3">
        <v>88.48718710323969</v>
      </c>
      <c r="N32" s="9">
        <v>64.0324797910567</v>
      </c>
      <c r="O32" s="3">
        <f t="shared" si="4"/>
        <v>64.0324797910567</v>
      </c>
      <c r="P32" s="15">
        <f t="shared" si="5"/>
        <v>71.40244676590038</v>
      </c>
      <c r="Q32" s="3">
        <v>70.17980947475016</v>
      </c>
      <c r="R32" s="3">
        <f t="shared" si="6"/>
        <v>70.17980947475016</v>
      </c>
      <c r="S32" s="15">
        <f t="shared" si="7"/>
        <v>79.10652282006936</v>
      </c>
      <c r="T32" s="3">
        <v>78.0202421309861</v>
      </c>
      <c r="U32" s="3">
        <v>97.8242936987082</v>
      </c>
      <c r="V32" s="14">
        <f t="shared" si="8"/>
        <v>80.00684853648217</v>
      </c>
      <c r="W32" s="3">
        <v>77.90583465213925</v>
      </c>
      <c r="X32" s="3"/>
      <c r="Y32" s="3">
        <v>84.28534339455759</v>
      </c>
      <c r="Z32" s="3">
        <v>82.08989351866468</v>
      </c>
      <c r="AA32" s="3">
        <v>83.02619060267847</v>
      </c>
      <c r="AB32" s="3"/>
      <c r="AC32" s="3"/>
      <c r="AD32" s="3">
        <v>178.626714335792</v>
      </c>
      <c r="AE32" s="3">
        <v>211.782</v>
      </c>
      <c r="AF32" s="3">
        <v>100.822</v>
      </c>
      <c r="AG32" s="3">
        <v>1240.705</v>
      </c>
      <c r="AH32" s="3">
        <v>1839.9012485</v>
      </c>
      <c r="AI32" s="3">
        <v>129.388210370887</v>
      </c>
      <c r="AJ32" s="3">
        <v>69.5108797487544</v>
      </c>
      <c r="AK32" s="3">
        <v>1053.9754</v>
      </c>
      <c r="AL32" s="3">
        <v>16.108284572068</v>
      </c>
      <c r="AM32" s="3">
        <v>335.2845538489948</v>
      </c>
      <c r="AN32" s="3">
        <v>97.8242936987082</v>
      </c>
      <c r="AO32" s="3">
        <v>429.500439274115</v>
      </c>
      <c r="AP32" s="3"/>
      <c r="AQ32" s="3"/>
      <c r="AR32" s="4">
        <f t="shared" si="9"/>
        <v>5703.42902434932</v>
      </c>
      <c r="AS32" s="4">
        <f t="shared" si="10"/>
        <v>2.33739978023344</v>
      </c>
    </row>
    <row r="33" spans="1:45" ht="12.75">
      <c r="A33" s="2" t="s">
        <v>550</v>
      </c>
      <c r="B33" s="3">
        <v>182.038295055689</v>
      </c>
      <c r="C33" s="3">
        <f t="shared" si="0"/>
        <v>86.52326500000007</v>
      </c>
      <c r="D33" s="3">
        <v>87.6709994335439</v>
      </c>
      <c r="E33" s="3">
        <v>79.65367303739139</v>
      </c>
      <c r="F33" s="3">
        <v>87.10296397793702</v>
      </c>
      <c r="G33" s="3">
        <v>90.54000001557614</v>
      </c>
      <c r="H33" s="4">
        <f t="shared" si="11"/>
        <v>83.73431539892786</v>
      </c>
      <c r="I33" s="15">
        <f t="shared" si="2"/>
        <v>90.54000001557613</v>
      </c>
      <c r="J33" s="3">
        <v>84.5362259910855</v>
      </c>
      <c r="K33" s="14">
        <f t="shared" si="3"/>
        <v>84.5362259910855</v>
      </c>
      <c r="L33" s="3">
        <v>63.0481818177166</v>
      </c>
      <c r="M33" s="3">
        <v>90.99228507583028</v>
      </c>
      <c r="N33" s="9">
        <v>74.26623854392395</v>
      </c>
      <c r="O33" s="3">
        <f>O32*(1+AVERAGE((O32/O31-1),(O31/O30-1)))</f>
        <v>66.60067874582505</v>
      </c>
      <c r="P33" s="15">
        <f t="shared" si="5"/>
        <v>74.26623854392395</v>
      </c>
      <c r="Q33" s="3">
        <v>82.01167575844579</v>
      </c>
      <c r="R33" s="3">
        <f>R32*(1+AVERAGE((R32/R31-1),(R31/R30-1)))</f>
        <v>72.75713271488306</v>
      </c>
      <c r="S33" s="15">
        <f t="shared" si="7"/>
        <v>82.01167575844579</v>
      </c>
      <c r="T33" s="3">
        <v>80.30036787799807</v>
      </c>
      <c r="U33" s="3">
        <v>100.0814</v>
      </c>
      <c r="V33" s="14">
        <f t="shared" si="8"/>
        <v>81.8528517648252</v>
      </c>
      <c r="W33" s="3">
        <v>81.77617624397554</v>
      </c>
      <c r="X33" s="3"/>
      <c r="Y33" s="3">
        <v>86.86887763862794</v>
      </c>
      <c r="Z33" s="3">
        <v>85.2957890036937</v>
      </c>
      <c r="AA33" s="3">
        <v>85.45854080238</v>
      </c>
      <c r="AB33" s="3"/>
      <c r="AC33" s="3"/>
      <c r="AD33" s="3">
        <v>182.038295055689</v>
      </c>
      <c r="AE33" s="3">
        <v>238.146</v>
      </c>
      <c r="AF33" s="3">
        <v>104.78</v>
      </c>
      <c r="AG33" s="3">
        <v>1263.273</v>
      </c>
      <c r="AH33" s="3">
        <v>1873.74622025</v>
      </c>
      <c r="AI33" s="3">
        <v>132.105121474207</v>
      </c>
      <c r="AJ33" s="3">
        <v>76.17851869307421</v>
      </c>
      <c r="AK33" s="3">
        <v>1083.7702</v>
      </c>
      <c r="AL33" s="3">
        <v>16.339</v>
      </c>
      <c r="AM33" s="3">
        <v>345.45387052200624</v>
      </c>
      <c r="AN33" s="3">
        <v>100.0814</v>
      </c>
      <c r="AO33" s="3">
        <v>447.205</v>
      </c>
      <c r="AP33" s="3"/>
      <c r="AQ33" s="3"/>
      <c r="AR33" s="4">
        <f t="shared" si="9"/>
        <v>5863.116625994977</v>
      </c>
      <c r="AS33" s="4">
        <f t="shared" si="10"/>
        <v>2.7998525266802243</v>
      </c>
    </row>
    <row r="34" spans="1:45" ht="12.75">
      <c r="A34" s="2" t="s">
        <v>551</v>
      </c>
      <c r="B34" s="3">
        <v>186.806148756323</v>
      </c>
      <c r="C34" s="3">
        <f t="shared" si="0"/>
        <v>88.7894379999998</v>
      </c>
      <c r="D34" s="3">
        <v>88.6851783145031</v>
      </c>
      <c r="E34" s="3">
        <v>82.6744816940371</v>
      </c>
      <c r="F34" s="3">
        <v>88.04184136686007</v>
      </c>
      <c r="G34" s="3">
        <v>91.43999979662848</v>
      </c>
      <c r="H34" s="4">
        <f t="shared" si="11"/>
        <v>84.5666642559263</v>
      </c>
      <c r="I34" s="15">
        <f t="shared" si="2"/>
        <v>91.43999979662848</v>
      </c>
      <c r="J34" s="3">
        <v>86.52983499497164</v>
      </c>
      <c r="K34" s="14">
        <f t="shared" si="3"/>
        <v>86.52983499497164</v>
      </c>
      <c r="L34" s="3">
        <v>68.08789496743385</v>
      </c>
      <c r="M34" s="3">
        <v>91.64326301904019</v>
      </c>
      <c r="N34" s="9">
        <v>75.3933783180045</v>
      </c>
      <c r="O34" s="3">
        <f>O33*N34/N33</f>
        <v>67.61147820823194</v>
      </c>
      <c r="P34" s="15">
        <f t="shared" si="5"/>
        <v>75.3933783180045</v>
      </c>
      <c r="Q34" s="3">
        <v>84.8052445210068</v>
      </c>
      <c r="R34" s="3">
        <f>R33*Q34/Q33</f>
        <v>75.23546340775238</v>
      </c>
      <c r="S34" s="15">
        <f t="shared" si="7"/>
        <v>84.8052445210068</v>
      </c>
      <c r="T34" s="3">
        <v>82.85947491208593</v>
      </c>
      <c r="U34" s="3">
        <v>103.708</v>
      </c>
      <c r="V34" s="14">
        <f t="shared" si="8"/>
        <v>84.81891291315361</v>
      </c>
      <c r="W34" s="3">
        <v>83.75271650855473</v>
      </c>
      <c r="X34" s="3"/>
      <c r="Y34" s="3">
        <v>89.33123365598422</v>
      </c>
      <c r="Z34" s="3">
        <v>86.43948243125617</v>
      </c>
      <c r="AA34" s="3">
        <v>87.81091379751665</v>
      </c>
      <c r="AB34" s="3"/>
      <c r="AC34" s="3"/>
      <c r="AD34" s="3">
        <v>186.806148756323</v>
      </c>
      <c r="AE34" s="3">
        <v>240.87</v>
      </c>
      <c r="AF34" s="3">
        <v>108.65</v>
      </c>
      <c r="AG34" s="3">
        <v>1276.459</v>
      </c>
      <c r="AH34" s="3">
        <v>1891.57784825</v>
      </c>
      <c r="AI34" s="3">
        <v>135.22069135646</v>
      </c>
      <c r="AJ34" s="3">
        <v>82.465058295235</v>
      </c>
      <c r="AK34" s="3">
        <v>1091.5238</v>
      </c>
      <c r="AL34" s="3">
        <v>16.587</v>
      </c>
      <c r="AM34" s="3">
        <v>355.95351567860786</v>
      </c>
      <c r="AN34" s="3">
        <v>103.708</v>
      </c>
      <c r="AO34" s="3">
        <v>458.014</v>
      </c>
      <c r="AP34" s="3"/>
      <c r="AQ34" s="3"/>
      <c r="AR34" s="4">
        <f t="shared" si="9"/>
        <v>5947.835062336626</v>
      </c>
      <c r="AS34" s="4">
        <f t="shared" si="10"/>
        <v>1.4449386179022472</v>
      </c>
    </row>
    <row r="35" spans="1:45" ht="12.75">
      <c r="A35" s="2" t="s">
        <v>552</v>
      </c>
      <c r="B35" s="3">
        <v>190.24234958422</v>
      </c>
      <c r="C35" s="3">
        <f t="shared" si="0"/>
        <v>90.4226730000002</v>
      </c>
      <c r="D35" s="3">
        <v>91.64568607526954</v>
      </c>
      <c r="E35" s="3">
        <v>87.79220382243483</v>
      </c>
      <c r="F35" s="3">
        <v>89.99168160564658</v>
      </c>
      <c r="G35" s="3">
        <v>93.09000012994814</v>
      </c>
      <c r="H35" s="4">
        <f t="shared" si="11"/>
        <v>86.09263783991962</v>
      </c>
      <c r="I35" s="15">
        <f t="shared" si="2"/>
        <v>93.09000012994812</v>
      </c>
      <c r="J35" s="3">
        <v>89.67694275107706</v>
      </c>
      <c r="K35" s="14">
        <f t="shared" si="3"/>
        <v>89.67694275107706</v>
      </c>
      <c r="L35" s="3">
        <v>75.46475605818313</v>
      </c>
      <c r="M35" s="3">
        <v>93.37484095009397</v>
      </c>
      <c r="N35" s="9">
        <v>79.87082593841893</v>
      </c>
      <c r="O35" s="3">
        <f aca="true" t="shared" si="12" ref="O35:O44">O34*N35/N34</f>
        <v>71.62677582414813</v>
      </c>
      <c r="P35" s="15">
        <f t="shared" si="5"/>
        <v>79.87082593841892</v>
      </c>
      <c r="Q35" s="3">
        <v>88.43358216097234</v>
      </c>
      <c r="R35" s="3">
        <f aca="true" t="shared" si="13" ref="R35:R44">R34*Q35/Q34</f>
        <v>78.45436414065432</v>
      </c>
      <c r="S35" s="15">
        <f t="shared" si="7"/>
        <v>88.43358216097232</v>
      </c>
      <c r="T35" s="3">
        <v>85.73161012985094</v>
      </c>
      <c r="U35" s="3">
        <v>108.0528</v>
      </c>
      <c r="V35" s="14">
        <f t="shared" si="8"/>
        <v>88.37236310817299</v>
      </c>
      <c r="W35" s="3">
        <v>86.99285280187702</v>
      </c>
      <c r="X35" s="3"/>
      <c r="Y35" s="3">
        <v>92.1885005695305</v>
      </c>
      <c r="Z35" s="3">
        <v>88.45680988954986</v>
      </c>
      <c r="AA35" s="3">
        <v>90.4782694787476</v>
      </c>
      <c r="AB35" s="3"/>
      <c r="AC35" s="3"/>
      <c r="AD35" s="3">
        <v>190.24234958422</v>
      </c>
      <c r="AE35" s="3">
        <v>249.39</v>
      </c>
      <c r="AF35" s="3">
        <v>115.268</v>
      </c>
      <c r="AG35" s="3">
        <v>1303.079</v>
      </c>
      <c r="AH35" s="3">
        <v>1923.963972</v>
      </c>
      <c r="AI35" s="3">
        <v>140.139490279318</v>
      </c>
      <c r="AJ35" s="3">
        <v>91.98000846481021</v>
      </c>
      <c r="AK35" s="3">
        <v>1112.1479</v>
      </c>
      <c r="AL35" s="3">
        <v>17.5721</v>
      </c>
      <c r="AM35" s="3">
        <v>369.617</v>
      </c>
      <c r="AN35" s="3">
        <v>108.0528</v>
      </c>
      <c r="AO35" s="3">
        <v>475.733160181912</v>
      </c>
      <c r="AP35" s="3"/>
      <c r="AQ35" s="3"/>
      <c r="AR35" s="4">
        <f t="shared" si="9"/>
        <v>6097.185780510262</v>
      </c>
      <c r="AS35" s="4">
        <f t="shared" si="10"/>
        <v>2.5110097473846738</v>
      </c>
    </row>
    <row r="36" spans="1:45" ht="12.75">
      <c r="A36" s="2" t="s">
        <v>553</v>
      </c>
      <c r="B36" s="3">
        <v>197.016752606403</v>
      </c>
      <c r="C36" s="3">
        <f t="shared" si="0"/>
        <v>93.6425640000001</v>
      </c>
      <c r="D36" s="3">
        <v>91.94980865223965</v>
      </c>
      <c r="E36" s="3">
        <v>92.1457446564623</v>
      </c>
      <c r="F36" s="3">
        <v>91.88935004005614</v>
      </c>
      <c r="G36" s="3">
        <v>94.97999991506595</v>
      </c>
      <c r="H36" s="4">
        <f t="shared" si="11"/>
        <v>87.84057066611504</v>
      </c>
      <c r="I36" s="15">
        <f t="shared" si="2"/>
        <v>94.97999991506593</v>
      </c>
      <c r="J36" s="3">
        <v>92.6933439280881</v>
      </c>
      <c r="K36" s="14">
        <f t="shared" si="3"/>
        <v>92.6933439280881</v>
      </c>
      <c r="L36" s="3">
        <v>81.96004799071903</v>
      </c>
      <c r="M36" s="3">
        <v>94.71843757916956</v>
      </c>
      <c r="N36" s="9">
        <v>85.05449914701475</v>
      </c>
      <c r="O36" s="3">
        <f t="shared" si="12"/>
        <v>76.27540433769327</v>
      </c>
      <c r="P36" s="15">
        <f t="shared" si="5"/>
        <v>85.05449914701475</v>
      </c>
      <c r="Q36" s="3">
        <v>91.90329218106996</v>
      </c>
      <c r="R36" s="3">
        <f t="shared" si="13"/>
        <v>81.53253746268163</v>
      </c>
      <c r="S36" s="15">
        <f t="shared" si="7"/>
        <v>91.90329218106994</v>
      </c>
      <c r="T36" s="3">
        <v>88.7251962175816</v>
      </c>
      <c r="U36" s="3">
        <v>113.197</v>
      </c>
      <c r="V36" s="14">
        <f t="shared" si="8"/>
        <v>92.57961280740396</v>
      </c>
      <c r="W36" s="3">
        <v>88.43493816889061</v>
      </c>
      <c r="X36" s="3"/>
      <c r="Y36" s="3">
        <v>94.18013240277511</v>
      </c>
      <c r="Z36" s="3">
        <v>91.69725205092703</v>
      </c>
      <c r="AA36" s="3">
        <v>93.50378394563869</v>
      </c>
      <c r="AB36" s="3"/>
      <c r="AC36" s="3"/>
      <c r="AD36" s="3">
        <v>197.016752606403</v>
      </c>
      <c r="AE36" s="3">
        <v>253.683</v>
      </c>
      <c r="AF36" s="3">
        <v>121.246</v>
      </c>
      <c r="AG36" s="3">
        <v>1345.582</v>
      </c>
      <c r="AH36" s="3">
        <v>1962.01086</v>
      </c>
      <c r="AI36" s="3">
        <v>144.853339247056</v>
      </c>
      <c r="AJ36" s="3">
        <v>99.811770588248</v>
      </c>
      <c r="AK36" s="3">
        <v>1128.1509</v>
      </c>
      <c r="AL36" s="3">
        <v>18.7125</v>
      </c>
      <c r="AM36" s="3">
        <v>384.119</v>
      </c>
      <c r="AN36" s="3">
        <v>113.197</v>
      </c>
      <c r="AO36" s="3">
        <v>496.989682205515</v>
      </c>
      <c r="AP36" s="3"/>
      <c r="AQ36" s="3"/>
      <c r="AR36" s="4">
        <f t="shared" si="9"/>
        <v>6265.372804647222</v>
      </c>
      <c r="AS36" s="4">
        <f t="shared" si="10"/>
        <v>2.758436927977037</v>
      </c>
    </row>
    <row r="37" spans="1:45" ht="12.75">
      <c r="A37" s="2" t="s">
        <v>554</v>
      </c>
      <c r="B37" s="3">
        <v>203.560369993075</v>
      </c>
      <c r="C37" s="3">
        <f t="shared" si="0"/>
        <v>96.75276200000019</v>
      </c>
      <c r="D37" s="3">
        <v>96.27938441395627</v>
      </c>
      <c r="E37" s="3">
        <v>95.25825506843243</v>
      </c>
      <c r="F37" s="3">
        <v>96.13136378036012</v>
      </c>
      <c r="G37" s="3">
        <v>96.88999985859019</v>
      </c>
      <c r="H37" s="4">
        <f t="shared" si="11"/>
        <v>89.60700028457627</v>
      </c>
      <c r="I37" s="15">
        <f t="shared" si="2"/>
        <v>96.88999985859019</v>
      </c>
      <c r="J37" s="3">
        <v>96.03472679189998</v>
      </c>
      <c r="K37" s="14">
        <f t="shared" si="3"/>
        <v>96.03472679189998</v>
      </c>
      <c r="L37" s="3">
        <v>91.44630797589625</v>
      </c>
      <c r="M37" s="3">
        <v>96.5419031140087</v>
      </c>
      <c r="N37" s="9">
        <v>92.21416884438807</v>
      </c>
      <c r="O37" s="3">
        <f t="shared" si="12"/>
        <v>82.69607233960046</v>
      </c>
      <c r="P37" s="15">
        <f t="shared" si="5"/>
        <v>92.21416884438807</v>
      </c>
      <c r="Q37" s="3">
        <v>96.20848885060771</v>
      </c>
      <c r="R37" s="3">
        <f t="shared" si="13"/>
        <v>85.3519176003564</v>
      </c>
      <c r="S37" s="15">
        <f t="shared" si="7"/>
        <v>96.2084888506077</v>
      </c>
      <c r="T37" s="3">
        <v>96.22336431935173</v>
      </c>
      <c r="U37" s="3">
        <v>117.6525</v>
      </c>
      <c r="V37" s="14">
        <f t="shared" si="8"/>
        <v>96.2236004118757</v>
      </c>
      <c r="W37" s="3">
        <v>95.19293302282384</v>
      </c>
      <c r="X37" s="3"/>
      <c r="Y37" s="3">
        <v>96.59155968797054</v>
      </c>
      <c r="Z37" s="3">
        <v>95.84682202147667</v>
      </c>
      <c r="AA37" s="3">
        <v>96.3295485827711</v>
      </c>
      <c r="AB37" s="3"/>
      <c r="AC37" s="3"/>
      <c r="AD37" s="3">
        <v>203.560369993075</v>
      </c>
      <c r="AE37" s="3">
        <v>262.079</v>
      </c>
      <c r="AF37" s="3">
        <v>125.96</v>
      </c>
      <c r="AG37" s="3">
        <v>1386.375</v>
      </c>
      <c r="AH37" s="3">
        <v>1999.91300625</v>
      </c>
      <c r="AI37" s="3">
        <v>149.806847436507</v>
      </c>
      <c r="AJ37" s="3">
        <v>110.509745867681</v>
      </c>
      <c r="AK37" s="3">
        <v>1149.8694</v>
      </c>
      <c r="AL37" s="3">
        <v>20.2877</v>
      </c>
      <c r="AM37" s="3">
        <v>402.113</v>
      </c>
      <c r="AN37" s="3">
        <v>117.6525</v>
      </c>
      <c r="AO37" s="3">
        <v>520.576501354586</v>
      </c>
      <c r="AP37" s="3"/>
      <c r="AQ37" s="3"/>
      <c r="AR37" s="4">
        <f t="shared" si="9"/>
        <v>6448.703070901849</v>
      </c>
      <c r="AS37" s="4">
        <f t="shared" si="10"/>
        <v>2.926087113581577</v>
      </c>
    </row>
    <row r="38" spans="1:45" ht="12.75">
      <c r="A38" s="2" t="s">
        <v>555</v>
      </c>
      <c r="B38" s="3">
        <v>210.392309</v>
      </c>
      <c r="C38" s="3">
        <f t="shared" si="0"/>
        <v>100</v>
      </c>
      <c r="D38" s="3">
        <v>100</v>
      </c>
      <c r="E38" s="3">
        <v>100</v>
      </c>
      <c r="F38" s="3">
        <v>100</v>
      </c>
      <c r="G38" s="3">
        <v>100</v>
      </c>
      <c r="H38" s="4">
        <f t="shared" si="11"/>
        <v>92.48322883203286</v>
      </c>
      <c r="I38" s="15">
        <f t="shared" si="2"/>
        <v>100</v>
      </c>
      <c r="J38" s="3">
        <v>100</v>
      </c>
      <c r="K38" s="14">
        <f t="shared" si="3"/>
        <v>100</v>
      </c>
      <c r="L38" s="3">
        <v>100</v>
      </c>
      <c r="M38" s="3">
        <v>100</v>
      </c>
      <c r="N38" s="9">
        <v>100</v>
      </c>
      <c r="O38" s="3">
        <f t="shared" si="12"/>
        <v>89.67827111162337</v>
      </c>
      <c r="P38" s="15">
        <f t="shared" si="5"/>
        <v>100</v>
      </c>
      <c r="Q38" s="3">
        <v>100</v>
      </c>
      <c r="R38" s="3">
        <f t="shared" si="13"/>
        <v>88.7155786563602</v>
      </c>
      <c r="S38" s="15">
        <f t="shared" si="7"/>
        <v>100</v>
      </c>
      <c r="T38" s="3">
        <v>100</v>
      </c>
      <c r="U38" s="3">
        <v>122.26989999999999</v>
      </c>
      <c r="V38" s="14">
        <f t="shared" si="8"/>
        <v>100</v>
      </c>
      <c r="W38" s="3">
        <v>100</v>
      </c>
      <c r="X38" s="3"/>
      <c r="Y38" s="3">
        <v>100</v>
      </c>
      <c r="Z38" s="3">
        <v>100</v>
      </c>
      <c r="AA38" s="3">
        <v>100</v>
      </c>
      <c r="AB38" s="3"/>
      <c r="AC38" s="3"/>
      <c r="AD38" s="3">
        <v>210.392309</v>
      </c>
      <c r="AE38" s="3">
        <v>272.403</v>
      </c>
      <c r="AF38" s="3">
        <v>132.272</v>
      </c>
      <c r="AG38" s="3">
        <v>1442.518</v>
      </c>
      <c r="AH38" s="3">
        <v>2062.49970425</v>
      </c>
      <c r="AI38" s="3">
        <v>156.514</v>
      </c>
      <c r="AJ38" s="3">
        <v>120.86492698817</v>
      </c>
      <c r="AK38" s="3">
        <v>1191.0558</v>
      </c>
      <c r="AL38" s="3">
        <v>22.0006</v>
      </c>
      <c r="AM38" s="3">
        <v>417.96</v>
      </c>
      <c r="AN38" s="3">
        <v>122.26989999999999</v>
      </c>
      <c r="AO38" s="3">
        <v>546.86465330542</v>
      </c>
      <c r="AP38" s="3"/>
      <c r="AQ38" s="3"/>
      <c r="AR38" s="4">
        <f t="shared" si="9"/>
        <v>6697.61489354359</v>
      </c>
      <c r="AS38" s="4">
        <f t="shared" si="10"/>
        <v>3.8598741468636177</v>
      </c>
    </row>
    <row r="39" spans="1:45" ht="12.75">
      <c r="A39" s="2" t="s">
        <v>556</v>
      </c>
      <c r="B39" s="3">
        <v>212.141300264717</v>
      </c>
      <c r="C39" s="3">
        <f t="shared" si="0"/>
        <v>100.83129999999998</v>
      </c>
      <c r="D39" s="3">
        <v>101.04802324297313</v>
      </c>
      <c r="E39" s="3">
        <v>101.0285880222224</v>
      </c>
      <c r="F39" s="3">
        <v>101.85448470661686</v>
      </c>
      <c r="G39" s="3">
        <v>101.24000002488265</v>
      </c>
      <c r="H39" s="4">
        <f t="shared" si="11"/>
        <v>93.63002089256236</v>
      </c>
      <c r="I39" s="15">
        <f t="shared" si="2"/>
        <v>101.24000002488265</v>
      </c>
      <c r="J39" s="3">
        <v>172.94301025539153</v>
      </c>
      <c r="K39" s="14">
        <f>K38*AVERAGE(K38/K37,K37/K36)</f>
        <v>103.8668852005328</v>
      </c>
      <c r="L39" s="3">
        <v>105.74902667449184</v>
      </c>
      <c r="M39" s="3">
        <v>101.79546683467039</v>
      </c>
      <c r="N39" s="9">
        <v>102.51693314571426</v>
      </c>
      <c r="O39" s="3">
        <f t="shared" si="12"/>
        <v>91.93541324173532</v>
      </c>
      <c r="P39" s="15">
        <f t="shared" si="5"/>
        <v>102.51693314571426</v>
      </c>
      <c r="Q39" s="3">
        <v>101.9257823715188</v>
      </c>
      <c r="R39" s="3">
        <f t="shared" si="13"/>
        <v>90.42404763091528</v>
      </c>
      <c r="S39" s="15">
        <f t="shared" si="7"/>
        <v>101.9257823715188</v>
      </c>
      <c r="T39" s="3">
        <v>102.01610858573879</v>
      </c>
      <c r="U39" s="3">
        <v>124.7352</v>
      </c>
      <c r="V39" s="14">
        <f t="shared" si="8"/>
        <v>102.01627710499478</v>
      </c>
      <c r="W39" s="3">
        <v>103.64800138388905</v>
      </c>
      <c r="X39" s="3"/>
      <c r="Y39" s="3">
        <v>100.70488831392002</v>
      </c>
      <c r="Z39" s="3">
        <v>101.06864686170957</v>
      </c>
      <c r="AA39" s="3">
        <v>102.35227640430988</v>
      </c>
      <c r="AB39" s="3"/>
      <c r="AC39" s="3"/>
      <c r="AD39" s="3">
        <v>212.141300264717</v>
      </c>
      <c r="AE39" s="3">
        <v>274.404</v>
      </c>
      <c r="AF39" s="3">
        <v>135.759</v>
      </c>
      <c r="AG39" s="3">
        <v>1468.618</v>
      </c>
      <c r="AH39" s="3">
        <v>2088.05795725</v>
      </c>
      <c r="AI39" s="3">
        <v>163.514</v>
      </c>
      <c r="AJ39" s="3">
        <v>127.93071168823401</v>
      </c>
      <c r="AK39" s="3">
        <v>1212.442</v>
      </c>
      <c r="AL39" s="3">
        <v>22.5544</v>
      </c>
      <c r="AM39" s="3">
        <v>426.009</v>
      </c>
      <c r="AN39" s="3">
        <v>124.7352</v>
      </c>
      <c r="AO39" s="3">
        <v>566.814280855821</v>
      </c>
      <c r="AP39" s="3"/>
      <c r="AQ39" s="3"/>
      <c r="AR39" s="4">
        <f t="shared" si="9"/>
        <v>6822.979850058772</v>
      </c>
      <c r="AS39" s="4">
        <f t="shared" si="10"/>
        <v>1.871785083314248</v>
      </c>
    </row>
    <row r="40" spans="1:45" ht="12.75">
      <c r="A40" s="2" t="s">
        <v>557</v>
      </c>
      <c r="B40" s="3">
        <v>213.958664822013</v>
      </c>
      <c r="C40" s="3">
        <f t="shared" si="0"/>
        <v>101.69509800000007</v>
      </c>
      <c r="D40" s="3">
        <v>102.56653078605517</v>
      </c>
      <c r="E40" s="3">
        <v>103.25388395142863</v>
      </c>
      <c r="F40" s="3">
        <v>102.90080392191098</v>
      </c>
      <c r="G40" s="3">
        <v>101.24000002488265</v>
      </c>
      <c r="H40" s="4">
        <f t="shared" si="11"/>
        <v>93.63002089256236</v>
      </c>
      <c r="I40" s="15">
        <f t="shared" si="2"/>
        <v>101.24000002488265</v>
      </c>
      <c r="J40" s="3">
        <v>179.67187403002123</v>
      </c>
      <c r="K40" s="14">
        <f>K39*J40/J39</f>
        <v>107.90813624720643</v>
      </c>
      <c r="L40" s="3">
        <v>112.12792514279573</v>
      </c>
      <c r="M40" s="3">
        <v>102.14357087987649</v>
      </c>
      <c r="N40" s="9">
        <v>106.45781839253442</v>
      </c>
      <c r="O40" s="3">
        <f t="shared" si="12"/>
        <v>95.46953099757667</v>
      </c>
      <c r="P40" s="15">
        <f t="shared" si="5"/>
        <v>106.4578183925344</v>
      </c>
      <c r="Q40" s="3">
        <v>102.00354100870896</v>
      </c>
      <c r="R40" s="3">
        <f t="shared" si="13"/>
        <v>90.49303165585383</v>
      </c>
      <c r="S40" s="15">
        <f t="shared" si="7"/>
        <v>102.00354100870896</v>
      </c>
      <c r="T40" s="3">
        <v>102.79405775078473</v>
      </c>
      <c r="U40" s="3">
        <v>125.68650000000001</v>
      </c>
      <c r="V40" s="14">
        <f t="shared" si="8"/>
        <v>102.79430996508545</v>
      </c>
      <c r="W40" s="3">
        <v>106.45086677297573</v>
      </c>
      <c r="X40" s="3"/>
      <c r="Y40" s="3">
        <v>101.17398936995102</v>
      </c>
      <c r="Z40" s="3">
        <v>103.08647042109963</v>
      </c>
      <c r="AA40" s="3">
        <v>104.45998483524019</v>
      </c>
      <c r="AB40" s="3"/>
      <c r="AC40" s="3"/>
      <c r="AD40" s="3">
        <v>213.958664822013</v>
      </c>
      <c r="AE40" s="3">
        <v>278.319</v>
      </c>
      <c r="AF40" s="3">
        <v>137.989</v>
      </c>
      <c r="AG40" s="3">
        <v>1485.001</v>
      </c>
      <c r="AH40" s="3">
        <v>2088.288729</v>
      </c>
      <c r="AI40" s="3">
        <v>169.874727109302</v>
      </c>
      <c r="AJ40" s="3">
        <v>135.649122492216</v>
      </c>
      <c r="AK40" s="3">
        <v>1216.5886</v>
      </c>
      <c r="AL40" s="3">
        <v>23.4214</v>
      </c>
      <c r="AM40" s="3">
        <v>426.334</v>
      </c>
      <c r="AN40" s="3">
        <v>125.68650000000001</v>
      </c>
      <c r="AO40" s="3">
        <v>582.142160510684</v>
      </c>
      <c r="AP40" s="3"/>
      <c r="AQ40" s="3"/>
      <c r="AR40" s="4">
        <f t="shared" si="9"/>
        <v>6883.252903934214</v>
      </c>
      <c r="AS40" s="4">
        <f t="shared" si="10"/>
        <v>0.8833831434358341</v>
      </c>
    </row>
    <row r="41" spans="1:45" ht="12.75">
      <c r="A41" s="2" t="s">
        <v>558</v>
      </c>
      <c r="B41" s="3">
        <v>216.288576602879</v>
      </c>
      <c r="C41" s="3">
        <f t="shared" si="0"/>
        <v>102.802511</v>
      </c>
      <c r="D41" s="3">
        <v>103.50463929934226</v>
      </c>
      <c r="E41" s="3">
        <v>105.76880459120122</v>
      </c>
      <c r="F41" s="3">
        <v>104.01974806721537</v>
      </c>
      <c r="G41" s="3">
        <v>101.04999998946896</v>
      </c>
      <c r="H41" s="4">
        <f t="shared" si="11"/>
        <v>93.45430272502976</v>
      </c>
      <c r="I41" s="15">
        <f t="shared" si="2"/>
        <v>101.04999998946896</v>
      </c>
      <c r="J41" s="3">
        <v>188.39232071688414</v>
      </c>
      <c r="K41" s="14">
        <f>K40*J41/J40</f>
        <v>113.14550105069965</v>
      </c>
      <c r="L41" s="3">
        <v>116.94041016060905</v>
      </c>
      <c r="M41" s="3">
        <v>102.18151848352201</v>
      </c>
      <c r="N41" s="9">
        <v>107.88747180676087</v>
      </c>
      <c r="O41" s="3">
        <f t="shared" si="12"/>
        <v>96.75161946234324</v>
      </c>
      <c r="P41" s="15">
        <f t="shared" si="5"/>
        <v>107.88747180676086</v>
      </c>
      <c r="Q41" s="3">
        <v>102.34591826969088</v>
      </c>
      <c r="R41" s="3">
        <f t="shared" si="13"/>
        <v>90.79677362412174</v>
      </c>
      <c r="S41" s="15">
        <f t="shared" si="7"/>
        <v>102.34591826969088</v>
      </c>
      <c r="T41" s="3">
        <v>101.64308228824358</v>
      </c>
      <c r="U41" s="3">
        <v>124.2792</v>
      </c>
      <c r="V41" s="14">
        <f t="shared" si="8"/>
        <v>101.64333167852433</v>
      </c>
      <c r="W41" s="3">
        <v>109.69312424930008</v>
      </c>
      <c r="X41" s="3"/>
      <c r="Y41" s="3">
        <v>101.87555474449327</v>
      </c>
      <c r="Z41" s="3">
        <v>104.83179917827619</v>
      </c>
      <c r="AA41" s="3">
        <v>107.2444085985154</v>
      </c>
      <c r="AB41" s="3"/>
      <c r="AC41" s="3"/>
      <c r="AD41" s="3">
        <v>216.288576602879</v>
      </c>
      <c r="AE41" s="3">
        <v>281.206</v>
      </c>
      <c r="AF41" s="3">
        <v>140.437</v>
      </c>
      <c r="AG41" s="3">
        <v>1501.742</v>
      </c>
      <c r="AH41" s="3">
        <v>2083.2264355</v>
      </c>
      <c r="AI41" s="3">
        <v>178.121492229821</v>
      </c>
      <c r="AJ41" s="3">
        <v>141.471926737428</v>
      </c>
      <c r="AK41" s="3">
        <v>1217.0413</v>
      </c>
      <c r="AL41" s="3">
        <v>23.7359</v>
      </c>
      <c r="AM41" s="3">
        <v>427.765</v>
      </c>
      <c r="AN41" s="3">
        <v>124.2792</v>
      </c>
      <c r="AO41" s="3">
        <v>599.872972253958</v>
      </c>
      <c r="AP41" s="3"/>
      <c r="AQ41" s="3"/>
      <c r="AR41" s="4">
        <f t="shared" si="9"/>
        <v>6935.1878033240855</v>
      </c>
      <c r="AS41" s="4">
        <f t="shared" si="10"/>
        <v>0.7545109865160882</v>
      </c>
    </row>
    <row r="42" spans="1:45" ht="12.75">
      <c r="A42" s="2" t="s">
        <v>559</v>
      </c>
      <c r="B42" s="3">
        <v>221.570267231938</v>
      </c>
      <c r="C42" s="3">
        <f t="shared" si="0"/>
        <v>105.31291199999995</v>
      </c>
      <c r="D42" s="3">
        <v>106.18533522205</v>
      </c>
      <c r="E42" s="3">
        <v>109.59735287599631</v>
      </c>
      <c r="F42" s="3">
        <v>106.43217865932532</v>
      </c>
      <c r="G42" s="3">
        <v>102.31000017275804</v>
      </c>
      <c r="H42" s="4">
        <f t="shared" si="11"/>
        <v>94.61959157782503</v>
      </c>
      <c r="I42" s="15">
        <f t="shared" si="2"/>
        <v>102.31000017275804</v>
      </c>
      <c r="J42" s="3">
        <v>197.29468575791813</v>
      </c>
      <c r="K42" s="14">
        <f>K41*J42/J41</f>
        <v>118.49212319151258</v>
      </c>
      <c r="L42" s="3">
        <v>121.98103771791332</v>
      </c>
      <c r="M42" s="3">
        <v>103.27007720994557</v>
      </c>
      <c r="N42" s="9">
        <v>111.80791096514876</v>
      </c>
      <c r="O42" s="3">
        <f t="shared" si="12"/>
        <v>100.26740151956858</v>
      </c>
      <c r="P42" s="15">
        <f t="shared" si="5"/>
        <v>111.80791096514875</v>
      </c>
      <c r="Q42" s="3">
        <v>104.34467413149584</v>
      </c>
      <c r="R42" s="3">
        <f t="shared" si="13"/>
        <v>92.56998145284992</v>
      </c>
      <c r="S42" s="15">
        <f t="shared" si="7"/>
        <v>104.34467413149584</v>
      </c>
      <c r="T42" s="3">
        <v>102.84451976033408</v>
      </c>
      <c r="U42" s="3">
        <v>125.7555</v>
      </c>
      <c r="V42" s="14">
        <f t="shared" si="8"/>
        <v>102.85074249672242</v>
      </c>
      <c r="W42" s="3">
        <v>113.25054563318363</v>
      </c>
      <c r="X42" s="3"/>
      <c r="Y42" s="3">
        <v>103.78078589373722</v>
      </c>
      <c r="Z42" s="3">
        <v>109.15789093893898</v>
      </c>
      <c r="AA42" s="3">
        <v>110.74360447988255</v>
      </c>
      <c r="AB42" s="3"/>
      <c r="AC42" s="3"/>
      <c r="AD42" s="3">
        <v>221.570267231938</v>
      </c>
      <c r="AE42" s="3">
        <v>288.824</v>
      </c>
      <c r="AF42" s="3">
        <v>145.363</v>
      </c>
      <c r="AG42" s="3">
        <v>1532.298</v>
      </c>
      <c r="AH42" s="3">
        <v>2109.18991225</v>
      </c>
      <c r="AI42" s="3">
        <v>186.539142021315</v>
      </c>
      <c r="AJ42" s="3">
        <v>147.569159194785</v>
      </c>
      <c r="AK42" s="3">
        <v>1230.0048</v>
      </c>
      <c r="AL42" s="3">
        <v>24.5985</v>
      </c>
      <c r="AM42" s="3">
        <v>436.119</v>
      </c>
      <c r="AN42" s="3">
        <v>125.7555</v>
      </c>
      <c r="AO42" s="3">
        <v>619.327198836209</v>
      </c>
      <c r="AP42" s="3"/>
      <c r="AQ42" s="3"/>
      <c r="AR42" s="4">
        <f t="shared" si="9"/>
        <v>7067.158479534248</v>
      </c>
      <c r="AS42" s="4">
        <f t="shared" si="10"/>
        <v>1.902914238990161</v>
      </c>
    </row>
    <row r="43" spans="1:45" ht="12.75">
      <c r="A43" s="2" t="s">
        <v>560</v>
      </c>
      <c r="B43" s="3">
        <v>226.09789078631</v>
      </c>
      <c r="C43" s="3">
        <f t="shared" si="0"/>
        <v>107.46490299999986</v>
      </c>
      <c r="D43" s="3">
        <v>107.50996064997065</v>
      </c>
      <c r="E43" s="3">
        <v>111.88454749004654</v>
      </c>
      <c r="F43" s="3">
        <v>107.69355503227865</v>
      </c>
      <c r="G43" s="3">
        <v>103.24000019142001</v>
      </c>
      <c r="H43" s="4">
        <f t="shared" si="11"/>
        <v>95.47968562322212</v>
      </c>
      <c r="I43" s="15">
        <f t="shared" si="2"/>
        <v>103.24000019142</v>
      </c>
      <c r="J43" s="3">
        <v>204.65497544789739</v>
      </c>
      <c r="K43" s="14">
        <f>K42*J43/J42</f>
        <v>122.9125988334179</v>
      </c>
      <c r="L43" s="3">
        <v>128.7211618737446</v>
      </c>
      <c r="M43" s="3">
        <v>103.23333023666748</v>
      </c>
      <c r="N43" s="9">
        <v>116.24151745363628</v>
      </c>
      <c r="O43" s="3">
        <f t="shared" si="12"/>
        <v>104.24338316633693</v>
      </c>
      <c r="P43" s="15">
        <f t="shared" si="5"/>
        <v>116.24151745363626</v>
      </c>
      <c r="Q43" s="3">
        <v>105.94075988132836</v>
      </c>
      <c r="R43" s="3">
        <f t="shared" si="13"/>
        <v>93.98595816166555</v>
      </c>
      <c r="S43" s="15">
        <f t="shared" si="7"/>
        <v>105.94075988132836</v>
      </c>
      <c r="T43" s="3">
        <v>103.22891432254139</v>
      </c>
      <c r="U43" s="3">
        <v>126.2552</v>
      </c>
      <c r="V43" s="14">
        <f t="shared" si="8"/>
        <v>103.25942852656296</v>
      </c>
      <c r="W43" s="3">
        <v>117.24926816900671</v>
      </c>
      <c r="X43" s="3"/>
      <c r="Y43" s="3">
        <v>106.87283466300184</v>
      </c>
      <c r="Z43" s="3">
        <v>112.32698474263628</v>
      </c>
      <c r="AA43" s="3">
        <v>112.79799477443628</v>
      </c>
      <c r="AB43" s="3"/>
      <c r="AC43" s="3"/>
      <c r="AD43" s="3">
        <v>226.09789078631</v>
      </c>
      <c r="AE43" s="3">
        <v>293.069</v>
      </c>
      <c r="AF43" s="3">
        <v>149.616</v>
      </c>
      <c r="AG43" s="3">
        <v>1550.839</v>
      </c>
      <c r="AH43" s="3">
        <v>2127.50645625</v>
      </c>
      <c r="AI43" s="3">
        <v>193.498824865727</v>
      </c>
      <c r="AJ43" s="3">
        <v>155.72346121225098</v>
      </c>
      <c r="AK43" s="3">
        <v>1229.5676</v>
      </c>
      <c r="AL43" s="3">
        <v>25.5739</v>
      </c>
      <c r="AM43" s="3">
        <v>442.79</v>
      </c>
      <c r="AN43" s="3">
        <v>126.2552</v>
      </c>
      <c r="AO43" s="3">
        <v>641.194799709287</v>
      </c>
      <c r="AP43" s="3"/>
      <c r="AQ43" s="3"/>
      <c r="AR43" s="4">
        <f t="shared" si="9"/>
        <v>7161.732132823576</v>
      </c>
      <c r="AS43" s="4">
        <f t="shared" si="10"/>
        <v>1.3382132799653945</v>
      </c>
    </row>
    <row r="44" spans="1:45" ht="12.75">
      <c r="A44" s="2" t="s">
        <v>561</v>
      </c>
      <c r="B44" s="4">
        <v>233.440084010017</v>
      </c>
      <c r="C44" s="3">
        <f t="shared" si="0"/>
        <v>110.95466612803655</v>
      </c>
      <c r="D44" s="8">
        <f>D43*AE44/AE43</f>
        <v>110.73271890655633</v>
      </c>
      <c r="E44" s="8">
        <f>E43*AF44/AF43</f>
        <v>118.32786630195099</v>
      </c>
      <c r="F44" s="8">
        <f>F43*AG44/AG43</f>
        <v>109.85737172566932</v>
      </c>
      <c r="G44" s="8">
        <f>G43*AH44/AH43</f>
        <v>106.05829974536151</v>
      </c>
      <c r="H44" s="4">
        <f t="shared" si="11"/>
        <v>98.086140048866</v>
      </c>
      <c r="I44" s="15">
        <f t="shared" si="2"/>
        <v>106.0582997453615</v>
      </c>
      <c r="J44" s="3">
        <v>213.36894578051476</v>
      </c>
      <c r="K44" s="14">
        <f>K43*J44/J43</f>
        <v>128.14607403916477</v>
      </c>
      <c r="L44" s="8">
        <f>L43*AJ44/AJ43</f>
        <v>136.38997998357527</v>
      </c>
      <c r="M44" s="8">
        <f>M43*AK44/AK43</f>
        <v>105.23605684325882</v>
      </c>
      <c r="N44" s="8">
        <f>N43*AL44/AL43</f>
        <v>122.95851990177324</v>
      </c>
      <c r="O44" s="3">
        <f t="shared" si="12"/>
        <v>110.26707483235158</v>
      </c>
      <c r="P44" s="15">
        <f t="shared" si="5"/>
        <v>122.95851990177323</v>
      </c>
      <c r="Q44" s="8">
        <f>Q43*AM44/AM43</f>
        <v>108.96377643793664</v>
      </c>
      <c r="R44" s="3">
        <f t="shared" si="13"/>
        <v>96.66784479273817</v>
      </c>
      <c r="S44" s="15">
        <f t="shared" si="7"/>
        <v>108.96377643793664</v>
      </c>
      <c r="T44" s="8">
        <f>T43*AN44/AN43</f>
        <v>104.46766129441188</v>
      </c>
      <c r="U44" s="3">
        <v>127.77026240000001</v>
      </c>
      <c r="V44" s="14">
        <f t="shared" si="8"/>
        <v>104.49854166888173</v>
      </c>
      <c r="W44" s="8">
        <f>W43*AO44/AO43</f>
        <v>121.66956557897825</v>
      </c>
      <c r="X44" s="3"/>
      <c r="Y44" s="8">
        <v>110.35628113887542</v>
      </c>
      <c r="Z44" s="8">
        <v>117.71868001028284</v>
      </c>
      <c r="AA44" s="8">
        <v>115.88444142776099</v>
      </c>
      <c r="AB44" s="3"/>
      <c r="AC44" s="4"/>
      <c r="AD44" s="4">
        <v>233.440084010017</v>
      </c>
      <c r="AE44" s="4">
        <v>301.8541445</v>
      </c>
      <c r="AF44" s="4">
        <v>158.232235297798</v>
      </c>
      <c r="AG44" s="4">
        <v>1581.99900132</v>
      </c>
      <c r="AH44" s="4">
        <v>2185.58424088328</v>
      </c>
      <c r="AI44" s="4">
        <v>201.470976450195</v>
      </c>
      <c r="AJ44" s="4">
        <v>165.00099477461399</v>
      </c>
      <c r="AK44" s="4">
        <v>1253.42121144</v>
      </c>
      <c r="AL44" s="4">
        <v>27.0516848110674</v>
      </c>
      <c r="AM44" s="4">
        <v>455.425</v>
      </c>
      <c r="AN44" s="4">
        <v>127.77026240000001</v>
      </c>
      <c r="AO44" s="4">
        <v>665.367843658327</v>
      </c>
      <c r="AP44" s="4"/>
      <c r="AQ44" s="4"/>
      <c r="AR44" s="4">
        <f t="shared" si="9"/>
        <v>7356.617679545298</v>
      </c>
      <c r="AS44" s="4">
        <f>(AR44/AR43-1)*100</f>
        <v>2.7212068687758606</v>
      </c>
    </row>
    <row r="45" ht="12.75">
      <c r="S45" s="4"/>
    </row>
    <row r="46" spans="1:42" ht="12.75">
      <c r="A46" s="2" t="s">
        <v>278</v>
      </c>
      <c r="B46" s="3">
        <f>(B40/B36-1)*100</f>
        <v>8.59922417331498</v>
      </c>
      <c r="C46" s="3"/>
      <c r="D46" s="3">
        <f aca="true" t="shared" si="14" ref="D46:W46">(D40/D36-1)*100</f>
        <v>11.546214494005813</v>
      </c>
      <c r="E46" s="3">
        <f t="shared" si="14"/>
        <v>12.054967200471056</v>
      </c>
      <c r="F46" s="3">
        <f t="shared" si="14"/>
        <v>11.983384230114535</v>
      </c>
      <c r="G46" s="3">
        <f t="shared" si="14"/>
        <v>6.59086135545861</v>
      </c>
      <c r="H46" s="3"/>
      <c r="I46" s="3"/>
      <c r="J46" s="3">
        <f t="shared" si="14"/>
        <v>93.83470960915108</v>
      </c>
      <c r="K46" s="3"/>
      <c r="L46" s="3">
        <f t="shared" si="14"/>
        <v>36.8080276813562</v>
      </c>
      <c r="M46" s="3">
        <f t="shared" si="14"/>
        <v>7.839163620599954</v>
      </c>
      <c r="N46" s="3">
        <f t="shared" si="14"/>
        <v>25.164241116186602</v>
      </c>
      <c r="O46" s="3"/>
      <c r="P46" s="3"/>
      <c r="Q46" s="3">
        <f t="shared" si="14"/>
        <v>10.99008380215507</v>
      </c>
      <c r="R46" s="3"/>
      <c r="S46" s="3"/>
      <c r="T46" s="3">
        <f t="shared" si="14"/>
        <v>15.856669957316228</v>
      </c>
      <c r="U46" s="3">
        <f t="shared" si="14"/>
        <v>11.03341961359401</v>
      </c>
      <c r="V46" s="3"/>
      <c r="W46" s="3">
        <f t="shared" si="14"/>
        <v>20.371958161692593</v>
      </c>
      <c r="AD46" s="3">
        <f>(AD44/AD36-1)*100</f>
        <v>18.487428567244702</v>
      </c>
      <c r="AE46" s="3">
        <f aca="true" t="shared" si="15" ref="AE46:AO46">(AE44/AE36-1)*100</f>
        <v>18.98871603536698</v>
      </c>
      <c r="AF46" s="3">
        <f t="shared" si="15"/>
        <v>30.505117940219083</v>
      </c>
      <c r="AG46" s="3">
        <f t="shared" si="15"/>
        <v>17.569869492903422</v>
      </c>
      <c r="AH46" s="3">
        <f t="shared" si="15"/>
        <v>11.39511434117546</v>
      </c>
      <c r="AI46" s="3">
        <f t="shared" si="15"/>
        <v>39.08618019952874</v>
      </c>
      <c r="AJ46" s="3">
        <f t="shared" si="15"/>
        <v>65.31216088259784</v>
      </c>
      <c r="AK46" s="3">
        <f t="shared" si="15"/>
        <v>11.10403860334641</v>
      </c>
      <c r="AL46" s="3">
        <f t="shared" si="15"/>
        <v>44.564781889471746</v>
      </c>
      <c r="AM46" s="3">
        <f t="shared" si="15"/>
        <v>18.563518076429443</v>
      </c>
      <c r="AN46" s="3">
        <f t="shared" si="15"/>
        <v>12.874247904096393</v>
      </c>
      <c r="AO46" s="3">
        <f t="shared" si="15"/>
        <v>33.87960907067369</v>
      </c>
      <c r="AP46" s="3"/>
    </row>
    <row r="47" spans="1:42" ht="12.75">
      <c r="A47" s="2" t="s">
        <v>279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AD47" s="3">
        <f>(AD44/AD34-1)*100</f>
        <v>24.96381171827755</v>
      </c>
      <c r="AE47" s="3">
        <f aca="true" t="shared" si="16" ref="AE47:AO47">(AE44/AE34-1)*100</f>
        <v>25.31828143812016</v>
      </c>
      <c r="AF47" s="3">
        <f t="shared" si="16"/>
        <v>45.634823099676034</v>
      </c>
      <c r="AG47" s="3">
        <f t="shared" si="16"/>
        <v>23.936530771454457</v>
      </c>
      <c r="AH47" s="3">
        <f t="shared" si="16"/>
        <v>15.542917935166201</v>
      </c>
      <c r="AI47" s="3">
        <f t="shared" si="16"/>
        <v>48.994191960674335</v>
      </c>
      <c r="AJ47" s="3">
        <f t="shared" si="16"/>
        <v>100.08594935310691</v>
      </c>
      <c r="AK47" s="3">
        <f t="shared" si="16"/>
        <v>14.832238329571922</v>
      </c>
      <c r="AL47" s="3">
        <f t="shared" si="16"/>
        <v>63.08967752497379</v>
      </c>
      <c r="AM47" s="3">
        <f t="shared" si="16"/>
        <v>27.945077078886182</v>
      </c>
      <c r="AN47" s="3">
        <f t="shared" si="16"/>
        <v>23.201934662706837</v>
      </c>
      <c r="AO47" s="3">
        <f t="shared" si="16"/>
        <v>45.272381118989166</v>
      </c>
      <c r="AP47" s="3"/>
    </row>
    <row r="48" spans="1:42" ht="12.75">
      <c r="A48" s="2" t="s">
        <v>345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AD48" s="3">
        <f>(AD44/AD37-1)*100</f>
        <v>14.678551634563487</v>
      </c>
      <c r="AE48" s="3">
        <f aca="true" t="shared" si="17" ref="AE48:AO48">(AE44/AE37-1)*100</f>
        <v>15.176776658946345</v>
      </c>
      <c r="AF48" s="3">
        <f t="shared" si="17"/>
        <v>25.62101881374883</v>
      </c>
      <c r="AG48" s="3">
        <f t="shared" si="17"/>
        <v>14.110468042196377</v>
      </c>
      <c r="AH48" s="3">
        <f t="shared" si="17"/>
        <v>9.283965555153252</v>
      </c>
      <c r="AI48" s="3">
        <f t="shared" si="17"/>
        <v>34.48716123312381</v>
      </c>
      <c r="AJ48" s="3">
        <f t="shared" si="17"/>
        <v>49.30899847709191</v>
      </c>
      <c r="AK48" s="3">
        <f t="shared" si="17"/>
        <v>9.005528057360257</v>
      </c>
      <c r="AL48" s="3">
        <f t="shared" si="17"/>
        <v>33.340323501764125</v>
      </c>
      <c r="AM48" s="3">
        <f t="shared" si="17"/>
        <v>13.257964800939037</v>
      </c>
      <c r="AN48" s="3">
        <f t="shared" si="17"/>
        <v>8.599700303860946</v>
      </c>
      <c r="AO48" s="3">
        <f t="shared" si="17"/>
        <v>27.81365311860624</v>
      </c>
      <c r="AP48" s="3"/>
    </row>
    <row r="50" spans="1:44" ht="12.75">
      <c r="A50" s="2">
        <v>1971</v>
      </c>
      <c r="AD50" s="3">
        <f>(AD9/AD8-1)*100</f>
        <v>5.113133707727635</v>
      </c>
      <c r="AE50" s="3">
        <f aca="true" t="shared" si="18" ref="AE50:AR50">(AE9/AE8-1)*100</f>
        <v>3.7240297922383148</v>
      </c>
      <c r="AF50" s="3">
        <f t="shared" si="18"/>
        <v>2.0918298983940042</v>
      </c>
      <c r="AG50" s="3">
        <f t="shared" si="18"/>
        <v>4.7832630106660945</v>
      </c>
      <c r="AH50" s="3">
        <f t="shared" si="18"/>
        <v>3.0585765076024174</v>
      </c>
      <c r="AI50" s="3">
        <f t="shared" si="18"/>
        <v>7.126131675406122</v>
      </c>
      <c r="AJ50" s="3">
        <f t="shared" si="18"/>
        <v>4.547122824318373</v>
      </c>
      <c r="AK50" s="3">
        <f t="shared" si="18"/>
        <v>1.604956177503647</v>
      </c>
      <c r="AL50" s="3">
        <f t="shared" si="18"/>
        <v>3.541156629783182</v>
      </c>
      <c r="AM50" s="3">
        <f t="shared" si="18"/>
        <v>4.200814867584679</v>
      </c>
      <c r="AN50" s="3">
        <f t="shared" si="18"/>
        <v>6.608554102117914</v>
      </c>
      <c r="AO50" s="3">
        <f t="shared" si="18"/>
        <v>5.000009156219654</v>
      </c>
      <c r="AP50" s="3"/>
      <c r="AR50" s="3">
        <f t="shared" si="18"/>
        <v>3.5924938462538414</v>
      </c>
    </row>
    <row r="51" spans="1:44" ht="12.75">
      <c r="A51" s="2">
        <v>1972</v>
      </c>
      <c r="AD51" s="3">
        <f aca="true" t="shared" si="19" ref="AD51:AO51">(AD10/AD9-1)*100</f>
        <v>6.207864671744701</v>
      </c>
      <c r="AE51" s="3">
        <f t="shared" si="19"/>
        <v>5.366591080876804</v>
      </c>
      <c r="AF51" s="3">
        <f t="shared" si="19"/>
        <v>7.621893909531163</v>
      </c>
      <c r="AG51" s="3">
        <f t="shared" si="19"/>
        <v>4.4333122681484705</v>
      </c>
      <c r="AH51" s="3">
        <f t="shared" si="19"/>
        <v>4.250509419462922</v>
      </c>
      <c r="AI51" s="3">
        <f t="shared" si="19"/>
        <v>8.869456561773315</v>
      </c>
      <c r="AJ51" s="3">
        <f t="shared" si="19"/>
        <v>6.2699622690437495</v>
      </c>
      <c r="AK51" s="3">
        <f t="shared" si="19"/>
        <v>2.699449151065969</v>
      </c>
      <c r="AL51" s="3">
        <f t="shared" si="19"/>
        <v>5.466087771507833</v>
      </c>
      <c r="AM51" s="3">
        <f t="shared" si="19"/>
        <v>3.3019209720416276</v>
      </c>
      <c r="AN51" s="3">
        <f t="shared" si="19"/>
        <v>8.038132993950931</v>
      </c>
      <c r="AO51" s="3">
        <f t="shared" si="19"/>
        <v>8.100008857895924</v>
      </c>
      <c r="AP51" s="3"/>
      <c r="AR51" s="3">
        <f aca="true" t="shared" si="20" ref="AR51:AR85">(AR10/AR9-1)*100</f>
        <v>4.5622318725375255</v>
      </c>
    </row>
    <row r="52" spans="1:44" ht="12.75">
      <c r="A52" s="2">
        <v>1973</v>
      </c>
      <c r="AD52" s="3">
        <f aca="true" t="shared" si="21" ref="AD52:AO52">(AD11/AD10-1)*100</f>
        <v>4.887293707670093</v>
      </c>
      <c r="AE52" s="3">
        <f t="shared" si="21"/>
        <v>5.882352941176472</v>
      </c>
      <c r="AF52" s="3">
        <f t="shared" si="21"/>
        <v>6.717515863311485</v>
      </c>
      <c r="AG52" s="3">
        <f t="shared" si="21"/>
        <v>5.437478742709878</v>
      </c>
      <c r="AH52" s="3">
        <f t="shared" si="21"/>
        <v>4.76477683956571</v>
      </c>
      <c r="AI52" s="3">
        <f t="shared" si="21"/>
        <v>7.31498203745693</v>
      </c>
      <c r="AJ52" s="3">
        <f t="shared" si="21"/>
        <v>6.438100463860419</v>
      </c>
      <c r="AK52" s="3">
        <f t="shared" si="21"/>
        <v>7.108952841952121</v>
      </c>
      <c r="AL52" s="3">
        <f t="shared" si="21"/>
        <v>5.638422643138075</v>
      </c>
      <c r="AM52" s="3">
        <f t="shared" si="21"/>
        <v>4.697104504391447</v>
      </c>
      <c r="AN52" s="3">
        <f t="shared" si="21"/>
        <v>11.16016523792891</v>
      </c>
      <c r="AO52" s="3">
        <f t="shared" si="21"/>
        <v>7.899984282482575</v>
      </c>
      <c r="AP52" s="3"/>
      <c r="AR52" s="3">
        <f t="shared" si="20"/>
        <v>5.8120674009135564</v>
      </c>
    </row>
    <row r="53" spans="1:44" ht="12.75">
      <c r="A53" s="2">
        <v>1974</v>
      </c>
      <c r="AD53" s="3">
        <f aca="true" t="shared" si="22" ref="AD53:AO53">(AD12/AD11-1)*100</f>
        <v>3.9437670241412315</v>
      </c>
      <c r="AE53" s="3">
        <f t="shared" si="22"/>
        <v>4.268292682926811</v>
      </c>
      <c r="AF53" s="3">
        <f t="shared" si="22"/>
        <v>3.03031639471556</v>
      </c>
      <c r="AG53" s="3">
        <f t="shared" si="22"/>
        <v>3.109688561827695</v>
      </c>
      <c r="AH53" s="3">
        <f t="shared" si="22"/>
        <v>0.19573415911053882</v>
      </c>
      <c r="AI53" s="3">
        <f t="shared" si="22"/>
        <v>-3.6353845552445363</v>
      </c>
      <c r="AJ53" s="3">
        <f t="shared" si="22"/>
        <v>3.1386898260834295</v>
      </c>
      <c r="AK53" s="3">
        <f t="shared" si="22"/>
        <v>5.428288552274108</v>
      </c>
      <c r="AL53" s="3">
        <f t="shared" si="22"/>
        <v>4.299618115905557</v>
      </c>
      <c r="AM53" s="3">
        <f t="shared" si="22"/>
        <v>4.001531151168614</v>
      </c>
      <c r="AN53" s="3">
        <f t="shared" si="22"/>
        <v>1.1518590302006748</v>
      </c>
      <c r="AO53" s="3">
        <f t="shared" si="22"/>
        <v>5.700020712953724</v>
      </c>
      <c r="AP53" s="3"/>
      <c r="AR53" s="3">
        <f t="shared" si="20"/>
        <v>2.7080729751298716</v>
      </c>
    </row>
    <row r="54" spans="1:44" ht="12.75">
      <c r="A54" s="2">
        <v>1975</v>
      </c>
      <c r="AD54" s="3">
        <f aca="true" t="shared" si="23" ref="AD54:AO54">(AD13/AD12-1)*100</f>
        <v>-0.36231397933331744</v>
      </c>
      <c r="AE54" s="3">
        <f t="shared" si="23"/>
        <v>-1.5269655620532618</v>
      </c>
      <c r="AF54" s="3">
        <f t="shared" si="23"/>
        <v>1.148222143397093</v>
      </c>
      <c r="AG54" s="3">
        <f t="shared" si="23"/>
        <v>-0.2784478773771415</v>
      </c>
      <c r="AH54" s="3">
        <f t="shared" si="23"/>
        <v>-1.2525744605100475</v>
      </c>
      <c r="AI54" s="3">
        <f t="shared" si="23"/>
        <v>6.074876351615011</v>
      </c>
      <c r="AJ54" s="3">
        <f t="shared" si="23"/>
        <v>-5.159641087630906</v>
      </c>
      <c r="AK54" s="3">
        <f t="shared" si="23"/>
        <v>-2.651568471729704</v>
      </c>
      <c r="AL54" s="3">
        <f t="shared" si="23"/>
        <v>-1.5313502781966193</v>
      </c>
      <c r="AM54" s="3">
        <f t="shared" si="23"/>
        <v>-0.1013313365934021</v>
      </c>
      <c r="AN54" s="3">
        <f t="shared" si="23"/>
        <v>-4.347855417575408</v>
      </c>
      <c r="AO54" s="3">
        <f t="shared" si="23"/>
        <v>1.0999806646059485</v>
      </c>
      <c r="AP54" s="3"/>
      <c r="AR54" s="3">
        <f t="shared" si="20"/>
        <v>-0.8960812668838303</v>
      </c>
    </row>
    <row r="55" spans="1:44" ht="12.75">
      <c r="A55" s="2">
        <v>1976</v>
      </c>
      <c r="AD55" s="3">
        <f aca="true" t="shared" si="24" ref="AD55:AO55">(AD14/AD13-1)*100</f>
        <v>4.576992792332701</v>
      </c>
      <c r="AE55" s="3">
        <f t="shared" si="24"/>
        <v>5.70768723193662</v>
      </c>
      <c r="AF55" s="3">
        <f t="shared" si="24"/>
        <v>0.27316764969576024</v>
      </c>
      <c r="AG55" s="3">
        <f t="shared" si="24"/>
        <v>4.243791574065692</v>
      </c>
      <c r="AH55" s="3">
        <f t="shared" si="24"/>
        <v>5.324100709919866</v>
      </c>
      <c r="AI55" s="3">
        <f t="shared" si="24"/>
        <v>6.354604131663866</v>
      </c>
      <c r="AJ55" s="3">
        <f t="shared" si="24"/>
        <v>1.3499275994820703</v>
      </c>
      <c r="AK55" s="3">
        <f t="shared" si="24"/>
        <v>6.578837340633337</v>
      </c>
      <c r="AL55" s="3">
        <f t="shared" si="24"/>
        <v>5.787592542955489</v>
      </c>
      <c r="AM55" s="3">
        <f t="shared" si="24"/>
        <v>5.102628794710107</v>
      </c>
      <c r="AN55" s="3">
        <f t="shared" si="24"/>
        <v>6.890340873519318</v>
      </c>
      <c r="AO55" s="3">
        <f t="shared" si="24"/>
        <v>3.000006848775927</v>
      </c>
      <c r="AP55" s="3"/>
      <c r="AR55" s="3">
        <f t="shared" si="20"/>
        <v>5.024335884766806</v>
      </c>
    </row>
    <row r="56" spans="1:44" ht="12.75">
      <c r="A56" s="2">
        <v>1977</v>
      </c>
      <c r="AD56" s="3">
        <f aca="true" t="shared" si="25" ref="AD56:AO56">(AD15/AD14-1)*100</f>
        <v>4.676906441882567</v>
      </c>
      <c r="AE56" s="3">
        <f t="shared" si="25"/>
        <v>0.5617977528090012</v>
      </c>
      <c r="AF56" s="3">
        <f t="shared" si="25"/>
        <v>0.33735154140339674</v>
      </c>
      <c r="AG56" s="3">
        <f t="shared" si="25"/>
        <v>3.217546282597872</v>
      </c>
      <c r="AH56" s="3">
        <f t="shared" si="25"/>
        <v>2.845146523481379</v>
      </c>
      <c r="AI56" s="3">
        <f t="shared" si="25"/>
        <v>3.4423598540963107</v>
      </c>
      <c r="AJ56" s="3">
        <f t="shared" si="25"/>
        <v>8.121133768772083</v>
      </c>
      <c r="AK56" s="3">
        <f t="shared" si="25"/>
        <v>3.375472132433166</v>
      </c>
      <c r="AL56" s="3">
        <f t="shared" si="25"/>
        <v>0.3473511851014299</v>
      </c>
      <c r="AM56" s="3">
        <f t="shared" si="25"/>
        <v>2.300357033116218</v>
      </c>
      <c r="AN56" s="3">
        <f t="shared" si="25"/>
        <v>5.602438397265597</v>
      </c>
      <c r="AO56" s="3">
        <f t="shared" si="25"/>
        <v>3.300010109790663</v>
      </c>
      <c r="AP56" s="3"/>
      <c r="AR56" s="3">
        <f t="shared" si="20"/>
        <v>3.049957053273311</v>
      </c>
    </row>
    <row r="57" spans="1:44" ht="12.75">
      <c r="A57" s="2">
        <v>1978</v>
      </c>
      <c r="AD57" s="3">
        <f aca="true" t="shared" si="26" ref="AD57:AO57">(AD16/AD15-1)*100</f>
        <v>-0.3624419440074078</v>
      </c>
      <c r="AE57" s="3">
        <f t="shared" si="26"/>
        <v>2.855369335816249</v>
      </c>
      <c r="AF57" s="3">
        <f t="shared" si="26"/>
        <v>2.332152545431243</v>
      </c>
      <c r="AG57" s="3">
        <f t="shared" si="26"/>
        <v>3.3501157271567106</v>
      </c>
      <c r="AH57" s="3">
        <f t="shared" si="26"/>
        <v>2.997410923954713</v>
      </c>
      <c r="AI57" s="3">
        <f t="shared" si="26"/>
        <v>6.679311130282062</v>
      </c>
      <c r="AJ57" s="3">
        <f t="shared" si="26"/>
        <v>7.126097274473242</v>
      </c>
      <c r="AK57" s="3">
        <f t="shared" si="26"/>
        <v>3.681876734315681</v>
      </c>
      <c r="AL57" s="3">
        <f t="shared" si="26"/>
        <v>5.451304296569792</v>
      </c>
      <c r="AM57" s="3">
        <f t="shared" si="26"/>
        <v>2.4970949004787135</v>
      </c>
      <c r="AN57" s="3">
        <f t="shared" si="26"/>
        <v>3.3876727852019117</v>
      </c>
      <c r="AO57" s="3">
        <f t="shared" si="26"/>
        <v>1.833019301254013</v>
      </c>
      <c r="AP57" s="3"/>
      <c r="AR57" s="3">
        <f t="shared" si="20"/>
        <v>3.113676543136812</v>
      </c>
    </row>
    <row r="58" spans="1:44" ht="12.75">
      <c r="A58" s="2">
        <v>1979</v>
      </c>
      <c r="AD58" s="3">
        <f aca="true" t="shared" si="27" ref="AD58:AO58">(AD17/AD16-1)*100</f>
        <v>5.454666582707213</v>
      </c>
      <c r="AE58" s="3">
        <f t="shared" si="27"/>
        <v>2.172601086300263</v>
      </c>
      <c r="AF58" s="3">
        <f t="shared" si="27"/>
        <v>6.7662886211958595</v>
      </c>
      <c r="AG58" s="3">
        <f t="shared" si="27"/>
        <v>3.241557506225856</v>
      </c>
      <c r="AH58" s="3">
        <f t="shared" si="27"/>
        <v>4.224470852480433</v>
      </c>
      <c r="AI58" s="3">
        <f t="shared" si="27"/>
        <v>3.69874552246916</v>
      </c>
      <c r="AJ58" s="3">
        <f t="shared" si="27"/>
        <v>3.304299029961455</v>
      </c>
      <c r="AK58" s="3">
        <f t="shared" si="27"/>
        <v>5.9874044582672425</v>
      </c>
      <c r="AL58" s="3">
        <f t="shared" si="27"/>
        <v>4.897918708831628</v>
      </c>
      <c r="AM58" s="3">
        <f t="shared" si="27"/>
        <v>2.402499159763005</v>
      </c>
      <c r="AN58" s="3">
        <f t="shared" si="27"/>
        <v>6.151471101854011</v>
      </c>
      <c r="AO58" s="3">
        <f t="shared" si="27"/>
        <v>0.20040334869666498</v>
      </c>
      <c r="AP58" s="3"/>
      <c r="AR58" s="3">
        <f t="shared" si="20"/>
        <v>3.937444532682699</v>
      </c>
    </row>
    <row r="59" spans="1:44" ht="12.75">
      <c r="A59" s="2">
        <v>1980</v>
      </c>
      <c r="AD59" s="3">
        <f aca="true" t="shared" si="28" ref="AD59:AO59">(AD18/AD17-1)*100</f>
        <v>2.3140051006937723</v>
      </c>
      <c r="AE59" s="3">
        <f t="shared" si="28"/>
        <v>4.1346704996303</v>
      </c>
      <c r="AF59" s="3">
        <f t="shared" si="28"/>
        <v>5.117331807065928</v>
      </c>
      <c r="AG59" s="3">
        <f t="shared" si="28"/>
        <v>1.8012276957485085</v>
      </c>
      <c r="AH59" s="3">
        <f t="shared" si="28"/>
        <v>1.271586906092148</v>
      </c>
      <c r="AI59" s="3">
        <f t="shared" si="28"/>
        <v>0.6780089278193291</v>
      </c>
      <c r="AJ59" s="3">
        <f t="shared" si="28"/>
        <v>2.89840422307166</v>
      </c>
      <c r="AK59" s="3">
        <f t="shared" si="28"/>
        <v>-1.4138202889970475</v>
      </c>
      <c r="AL59" s="3">
        <f t="shared" si="28"/>
        <v>3.1702054424160186</v>
      </c>
      <c r="AM59" s="3">
        <f t="shared" si="28"/>
        <v>0.450790369238141</v>
      </c>
      <c r="AN59" s="3">
        <f t="shared" si="28"/>
        <v>6.724587748902122</v>
      </c>
      <c r="AO59" s="3">
        <f t="shared" si="28"/>
        <v>0.7454824522039605</v>
      </c>
      <c r="AP59" s="3"/>
      <c r="AQ59" s="3">
        <f>STDEV(AD59:AO59)</f>
        <v>2.2473133082496832</v>
      </c>
      <c r="AR59" s="3">
        <f t="shared" si="20"/>
        <v>1.0737048488289602</v>
      </c>
    </row>
    <row r="60" spans="1:44" ht="12.75">
      <c r="A60" s="2">
        <v>1981</v>
      </c>
      <c r="AD60" s="3">
        <f aca="true" t="shared" si="29" ref="AD60:AO60">(AD19/AD18-1)*100</f>
        <v>-0.09946983255910702</v>
      </c>
      <c r="AE60" s="3">
        <f t="shared" si="29"/>
        <v>0.14564235622407384</v>
      </c>
      <c r="AF60" s="3">
        <f t="shared" si="29"/>
        <v>1.2684073753248315</v>
      </c>
      <c r="AG60" s="3">
        <f t="shared" si="29"/>
        <v>0.9296519736581965</v>
      </c>
      <c r="AH60" s="3">
        <f t="shared" si="29"/>
        <v>0.1102909985573497</v>
      </c>
      <c r="AI60" s="3">
        <f t="shared" si="29"/>
        <v>-1.5560296147568375</v>
      </c>
      <c r="AJ60" s="3">
        <f t="shared" si="29"/>
        <v>2.5130299706413117</v>
      </c>
      <c r="AK60" s="3">
        <f t="shared" si="29"/>
        <v>0.7807802904875594</v>
      </c>
      <c r="AL60" s="3">
        <f t="shared" si="29"/>
        <v>0.7979840403191218</v>
      </c>
      <c r="AM60" s="3">
        <f t="shared" si="29"/>
        <v>-0.5140108811636623</v>
      </c>
      <c r="AN60" s="3">
        <f t="shared" si="29"/>
        <v>3.522622000563258</v>
      </c>
      <c r="AO60" s="3">
        <f t="shared" si="29"/>
        <v>0.044691047609468626</v>
      </c>
      <c r="AP60" s="3"/>
      <c r="AQ60" s="3">
        <f aca="true" t="shared" si="30" ref="AQ60:AQ85">STDEV(AD60:AO60)</f>
        <v>1.3455654343902668</v>
      </c>
      <c r="AR60" s="3">
        <f t="shared" si="20"/>
        <v>0.42743073719004876</v>
      </c>
    </row>
    <row r="61" spans="1:44" ht="12.75">
      <c r="A61" s="2">
        <v>1982</v>
      </c>
      <c r="AD61" s="3">
        <f aca="true" t="shared" si="31" ref="AD61:AO61">(AD20/AD19-1)*100</f>
        <v>1.9078107378599718</v>
      </c>
      <c r="AE61" s="3">
        <f t="shared" si="31"/>
        <v>0.5811111382690193</v>
      </c>
      <c r="AF61" s="3">
        <f t="shared" si="31"/>
        <v>3.0243783222337672</v>
      </c>
      <c r="AG61" s="3">
        <f t="shared" si="31"/>
        <v>2.4262695220977903</v>
      </c>
      <c r="AH61" s="3">
        <f t="shared" si="31"/>
        <v>-0.7881355932198741</v>
      </c>
      <c r="AI61" s="3">
        <f t="shared" si="31"/>
        <v>-1.130231570002127</v>
      </c>
      <c r="AJ61" s="3">
        <f t="shared" si="31"/>
        <v>1.4932088719445735</v>
      </c>
      <c r="AK61" s="3">
        <f t="shared" si="31"/>
        <v>0.6914665549664578</v>
      </c>
      <c r="AL61" s="3">
        <f t="shared" si="31"/>
        <v>1.0394736842105345</v>
      </c>
      <c r="AM61" s="3">
        <f t="shared" si="31"/>
        <v>-1.283154286765975</v>
      </c>
      <c r="AN61" s="3">
        <f t="shared" si="31"/>
        <v>2.1632715939991165</v>
      </c>
      <c r="AO61" s="3">
        <f t="shared" si="31"/>
        <v>1.2385505129872687</v>
      </c>
      <c r="AP61" s="3"/>
      <c r="AQ61" s="3">
        <f t="shared" si="30"/>
        <v>1.407656232518387</v>
      </c>
      <c r="AR61" s="3">
        <f t="shared" si="20"/>
        <v>0.6027549295042567</v>
      </c>
    </row>
    <row r="62" spans="1:44" ht="12.75">
      <c r="A62" s="2">
        <v>1983</v>
      </c>
      <c r="AD62" s="3">
        <f aca="true" t="shared" si="32" ref="AD62:AO62">(AD21/AD20-1)*100</f>
        <v>2.8044449060128374</v>
      </c>
      <c r="AE62" s="3">
        <f t="shared" si="32"/>
        <v>0.39731961142870365</v>
      </c>
      <c r="AF62" s="3">
        <f t="shared" si="32"/>
        <v>2.94864191673585</v>
      </c>
      <c r="AG62" s="3">
        <f t="shared" si="32"/>
        <v>1.6610039222384243</v>
      </c>
      <c r="AH62" s="3">
        <f t="shared" si="32"/>
        <v>1.5546254377718949</v>
      </c>
      <c r="AI62" s="3">
        <f t="shared" si="32"/>
        <v>-1.0782586273582973</v>
      </c>
      <c r="AJ62" s="3">
        <f t="shared" si="32"/>
        <v>-0.7297344552142704</v>
      </c>
      <c r="AK62" s="3">
        <f t="shared" si="32"/>
        <v>0.8900028044346531</v>
      </c>
      <c r="AL62" s="3">
        <f t="shared" si="32"/>
        <v>1.886530364196548</v>
      </c>
      <c r="AM62" s="3">
        <f t="shared" si="32"/>
        <v>1.7579672455096729</v>
      </c>
      <c r="AN62" s="3">
        <f t="shared" si="32"/>
        <v>0.971719352991518</v>
      </c>
      <c r="AO62" s="3">
        <f t="shared" si="32"/>
        <v>1.6524374756686777</v>
      </c>
      <c r="AP62" s="3"/>
      <c r="AQ62" s="3">
        <f t="shared" si="30"/>
        <v>1.2305250988480692</v>
      </c>
      <c r="AR62" s="3">
        <f t="shared" si="20"/>
        <v>1.3912384320393656</v>
      </c>
    </row>
    <row r="63" spans="1:44" ht="12.75">
      <c r="A63" s="2">
        <v>1984</v>
      </c>
      <c r="AD63" s="3">
        <f aca="true" t="shared" si="33" ref="AD63:AO63">(AD22/AD21-1)*100</f>
        <v>0.33158770951493555</v>
      </c>
      <c r="AE63" s="3">
        <f t="shared" si="33"/>
        <v>2.1021802404739276</v>
      </c>
      <c r="AF63" s="3">
        <f t="shared" si="33"/>
        <v>3.0427669477856023</v>
      </c>
      <c r="AG63" s="3">
        <f t="shared" si="33"/>
        <v>1.1599463978559044</v>
      </c>
      <c r="AH63" s="3">
        <f t="shared" si="33"/>
        <v>2.82614181175902</v>
      </c>
      <c r="AI63" s="3">
        <f t="shared" si="33"/>
        <v>2.0066816983154157</v>
      </c>
      <c r="AJ63" s="3">
        <f t="shared" si="33"/>
        <v>3.2057134287809763</v>
      </c>
      <c r="AK63" s="3">
        <f t="shared" si="33"/>
        <v>3.225833932923172</v>
      </c>
      <c r="AL63" s="3">
        <f t="shared" si="33"/>
        <v>4.729545493277221</v>
      </c>
      <c r="AM63" s="3">
        <f t="shared" si="33"/>
        <v>3.119475308924513</v>
      </c>
      <c r="AN63" s="3">
        <f t="shared" si="33"/>
        <v>-1.0418805963076982</v>
      </c>
      <c r="AO63" s="3">
        <f t="shared" si="33"/>
        <v>1.6981026420455514</v>
      </c>
      <c r="AP63" s="3"/>
      <c r="AQ63" s="3">
        <f t="shared" si="30"/>
        <v>1.5312337277300734</v>
      </c>
      <c r="AR63" s="3">
        <f t="shared" si="20"/>
        <v>2.2797718326045047</v>
      </c>
    </row>
    <row r="64" spans="1:44" ht="12.75">
      <c r="A64" s="2">
        <v>1985</v>
      </c>
      <c r="AD64" s="3">
        <f aca="true" t="shared" si="34" ref="AD64:AO64">(AD23/AD22-1)*100</f>
        <v>2.243365394451846</v>
      </c>
      <c r="AE64" s="3">
        <f t="shared" si="34"/>
        <v>1.8473191055585536</v>
      </c>
      <c r="AF64" s="3">
        <f t="shared" si="34"/>
        <v>3.2805214843968367</v>
      </c>
      <c r="AG64" s="3">
        <f t="shared" si="34"/>
        <v>1.6995548455404075</v>
      </c>
      <c r="AH64" s="3">
        <f t="shared" si="34"/>
        <v>2.192229038854454</v>
      </c>
      <c r="AI64" s="3">
        <f t="shared" si="34"/>
        <v>2.51320272572344</v>
      </c>
      <c r="AJ64" s="3">
        <f t="shared" si="34"/>
        <v>1.946748511385099</v>
      </c>
      <c r="AK64" s="3">
        <f t="shared" si="34"/>
        <v>2.798113510527145</v>
      </c>
      <c r="AL64" s="3">
        <f t="shared" si="34"/>
        <v>5.5959853767749035</v>
      </c>
      <c r="AM64" s="3">
        <f t="shared" si="34"/>
        <v>2.656018903037771</v>
      </c>
      <c r="AN64" s="3">
        <f t="shared" si="34"/>
        <v>1.636411302746743</v>
      </c>
      <c r="AO64" s="3">
        <f t="shared" si="34"/>
        <v>2.3618688474527083</v>
      </c>
      <c r="AP64" s="3"/>
      <c r="AQ64" s="3">
        <f t="shared" si="30"/>
        <v>1.0684052998630338</v>
      </c>
      <c r="AR64" s="3">
        <f t="shared" si="20"/>
        <v>2.248983674955163</v>
      </c>
    </row>
    <row r="65" spans="1:44" ht="12.75">
      <c r="A65" s="2">
        <v>1986</v>
      </c>
      <c r="AD65" s="3">
        <f aca="true" t="shared" si="35" ref="AD65:AO65">(AD24/AD23-1)*100</f>
        <v>2.3405187287197426</v>
      </c>
      <c r="AE65" s="3">
        <f t="shared" si="35"/>
        <v>1.8528001489688473</v>
      </c>
      <c r="AF65" s="3">
        <f t="shared" si="35"/>
        <v>2.62636541771768</v>
      </c>
      <c r="AG65" s="3">
        <f t="shared" si="35"/>
        <v>2.3004594892252817</v>
      </c>
      <c r="AH65" s="3">
        <f t="shared" si="35"/>
        <v>2.4173537180824933</v>
      </c>
      <c r="AI65" s="3">
        <f t="shared" si="35"/>
        <v>0.5147465112317784</v>
      </c>
      <c r="AJ65" s="3">
        <f t="shared" si="35"/>
        <v>0.42454418987287745</v>
      </c>
      <c r="AK65" s="3">
        <f t="shared" si="35"/>
        <v>2.8599573626500563</v>
      </c>
      <c r="AL65" s="3">
        <f t="shared" si="35"/>
        <v>9.983139703364152</v>
      </c>
      <c r="AM65" s="3">
        <f t="shared" si="35"/>
        <v>3.1250946441162997</v>
      </c>
      <c r="AN65" s="3">
        <f t="shared" si="35"/>
        <v>3.3198816139027088</v>
      </c>
      <c r="AO65" s="3">
        <f t="shared" si="35"/>
        <v>3.431782789924087</v>
      </c>
      <c r="AP65" s="3"/>
      <c r="AQ65" s="3">
        <f t="shared" si="30"/>
        <v>2.4226836481920677</v>
      </c>
      <c r="AR65" s="3">
        <f t="shared" si="20"/>
        <v>2.5283864719799043</v>
      </c>
    </row>
    <row r="66" spans="1:44" ht="12.75">
      <c r="A66" s="2">
        <v>1987</v>
      </c>
      <c r="AD66" s="3">
        <f aca="true" t="shared" si="36" ref="AD66:AO66">(AD25/AD24-1)*100</f>
        <v>1.6805448318486738</v>
      </c>
      <c r="AE66" s="3">
        <f t="shared" si="36"/>
        <v>2.3738516385575226</v>
      </c>
      <c r="AF66" s="3">
        <f t="shared" si="36"/>
        <v>3.5581294766712013</v>
      </c>
      <c r="AG66" s="3">
        <f t="shared" si="36"/>
        <v>2.1097150654160846</v>
      </c>
      <c r="AH66" s="3">
        <f t="shared" si="36"/>
        <v>1.4693239546695214</v>
      </c>
      <c r="AI66" s="3">
        <f t="shared" si="36"/>
        <v>-2.256757873852999</v>
      </c>
      <c r="AJ66" s="3">
        <f t="shared" si="36"/>
        <v>3.640382516042462</v>
      </c>
      <c r="AK66" s="3">
        <f t="shared" si="36"/>
        <v>3.191968225604369</v>
      </c>
      <c r="AL66" s="3">
        <f t="shared" si="36"/>
        <v>3.9510401571313913</v>
      </c>
      <c r="AM66" s="3">
        <f t="shared" si="36"/>
        <v>1.8506242867691869</v>
      </c>
      <c r="AN66" s="3">
        <f t="shared" si="36"/>
        <v>7.6322169781301685</v>
      </c>
      <c r="AO66" s="3">
        <f t="shared" si="36"/>
        <v>5.7090465715063266</v>
      </c>
      <c r="AP66" s="3"/>
      <c r="AQ66" s="3">
        <f t="shared" si="30"/>
        <v>2.423060990176595</v>
      </c>
      <c r="AR66" s="3">
        <f t="shared" si="20"/>
        <v>2.382946613405257</v>
      </c>
    </row>
    <row r="67" spans="1:44" ht="12.75">
      <c r="A67" s="2">
        <v>1988</v>
      </c>
      <c r="AD67" s="3">
        <f aca="true" t="shared" si="37" ref="AD67:AO67">(AD26/AD25-1)*100</f>
        <v>1.8734155690971699</v>
      </c>
      <c r="AE67" s="3">
        <f t="shared" si="37"/>
        <v>4.5661794661443045</v>
      </c>
      <c r="AF67" s="3">
        <f t="shared" si="37"/>
        <v>5.100336151573814</v>
      </c>
      <c r="AG67" s="3">
        <f t="shared" si="37"/>
        <v>4.2790940053228255</v>
      </c>
      <c r="AH67" s="3">
        <f t="shared" si="37"/>
        <v>3.735654317184256</v>
      </c>
      <c r="AI67" s="3">
        <f t="shared" si="37"/>
        <v>4.287889039242421</v>
      </c>
      <c r="AJ67" s="3">
        <f t="shared" si="37"/>
        <v>2.997158104961839</v>
      </c>
      <c r="AK67" s="3">
        <f t="shared" si="37"/>
        <v>4.194375861044319</v>
      </c>
      <c r="AL67" s="3">
        <f t="shared" si="37"/>
        <v>8.463523664685013</v>
      </c>
      <c r="AM67" s="3">
        <f t="shared" si="37"/>
        <v>2.980272941098927</v>
      </c>
      <c r="AN67" s="3">
        <f t="shared" si="37"/>
        <v>5.33999286368434</v>
      </c>
      <c r="AO67" s="3">
        <f t="shared" si="37"/>
        <v>5.284521598320002</v>
      </c>
      <c r="AP67" s="3"/>
      <c r="AQ67" s="3">
        <f t="shared" si="30"/>
        <v>1.6394760133355495</v>
      </c>
      <c r="AR67" s="3">
        <f t="shared" si="20"/>
        <v>4.0606685616976</v>
      </c>
    </row>
    <row r="68" spans="1:44" ht="12.75">
      <c r="A68" s="2">
        <v>1989</v>
      </c>
      <c r="AD68" s="3">
        <f aca="true" t="shared" si="38" ref="AD68:AO68">(AD27/AD26-1)*100</f>
        <v>3.531132906667378</v>
      </c>
      <c r="AE68" s="3">
        <f t="shared" si="38"/>
        <v>3.6174607325651476</v>
      </c>
      <c r="AF68" s="3">
        <f t="shared" si="38"/>
        <v>5.415935722108611</v>
      </c>
      <c r="AG68" s="3">
        <f t="shared" si="38"/>
        <v>3.98892026085933</v>
      </c>
      <c r="AH68" s="3">
        <f t="shared" si="38"/>
        <v>3.9129789129788817</v>
      </c>
      <c r="AI68" s="3">
        <f t="shared" si="38"/>
        <v>3.798961965777692</v>
      </c>
      <c r="AJ68" s="3">
        <f t="shared" si="38"/>
        <v>5.6144754782735395</v>
      </c>
      <c r="AK68" s="3">
        <f t="shared" si="38"/>
        <v>3.3883895650377527</v>
      </c>
      <c r="AL68" s="3">
        <f t="shared" si="38"/>
        <v>9.797964776614055</v>
      </c>
      <c r="AM68" s="3">
        <f t="shared" si="38"/>
        <v>4.784838278706194</v>
      </c>
      <c r="AN68" s="3">
        <f t="shared" si="38"/>
        <v>6.648629440186493</v>
      </c>
      <c r="AO68" s="3">
        <f t="shared" si="38"/>
        <v>5.003916173785372</v>
      </c>
      <c r="AP68" s="3"/>
      <c r="AQ68" s="3">
        <f t="shared" si="30"/>
        <v>1.8247656513329553</v>
      </c>
      <c r="AR68" s="3">
        <f t="shared" si="20"/>
        <v>4.042269785597519</v>
      </c>
    </row>
    <row r="69" spans="1:44" ht="12.75">
      <c r="A69" s="2">
        <v>1990</v>
      </c>
      <c r="AD69" s="3">
        <f aca="true" t="shared" si="39" ref="AD69:AO69">(AD28/AD27-1)*100</f>
        <v>4.604718072643799</v>
      </c>
      <c r="AE69" s="3">
        <f t="shared" si="39"/>
        <v>3.0894116313927134</v>
      </c>
      <c r="AF69" s="3">
        <f t="shared" si="39"/>
        <v>0.08182779386751715</v>
      </c>
      <c r="AG69" s="3">
        <f t="shared" si="39"/>
        <v>2.7193762314382974</v>
      </c>
      <c r="AH69" s="3">
        <f t="shared" si="39"/>
        <v>5.723472668810037</v>
      </c>
      <c r="AI69" s="3">
        <f t="shared" si="39"/>
        <v>0.0003906417850307875</v>
      </c>
      <c r="AJ69" s="3">
        <f t="shared" si="39"/>
        <v>7.710988499061733</v>
      </c>
      <c r="AK69" s="3">
        <f t="shared" si="39"/>
        <v>2.05257566725634</v>
      </c>
      <c r="AL69" s="3">
        <f t="shared" si="39"/>
        <v>5.319931118549603</v>
      </c>
      <c r="AM69" s="3">
        <f t="shared" si="39"/>
        <v>4.064360971140646</v>
      </c>
      <c r="AN69" s="3">
        <f t="shared" si="39"/>
        <v>7.859442673999717</v>
      </c>
      <c r="AO69" s="3">
        <f t="shared" si="39"/>
        <v>3.8466642468274026</v>
      </c>
      <c r="AP69" s="3"/>
      <c r="AQ69" s="3">
        <f t="shared" si="30"/>
        <v>2.5461493230704066</v>
      </c>
      <c r="AR69" s="3">
        <f t="shared" si="20"/>
        <v>3.771362069372386</v>
      </c>
    </row>
    <row r="70" spans="1:44" ht="12.75">
      <c r="A70" s="2">
        <v>1991</v>
      </c>
      <c r="AD70" s="3">
        <f aca="true" t="shared" si="40" ref="AD70:AO70">(AD29/AD28-1)*100</f>
        <v>3.5967770618605455</v>
      </c>
      <c r="AE70" s="3">
        <f t="shared" si="40"/>
        <v>1.8011941342526594</v>
      </c>
      <c r="AF70" s="3">
        <f t="shared" si="40"/>
        <v>-6.244143531703017</v>
      </c>
      <c r="AG70" s="3">
        <f t="shared" si="40"/>
        <v>1.206690431773616</v>
      </c>
      <c r="AH70" s="3">
        <f t="shared" si="40"/>
        <v>5.011403073872067</v>
      </c>
      <c r="AI70" s="3">
        <f t="shared" si="40"/>
        <v>3.101683659517973</v>
      </c>
      <c r="AJ70" s="3">
        <f t="shared" si="40"/>
        <v>1.6413395523380947</v>
      </c>
      <c r="AK70" s="3">
        <f t="shared" si="40"/>
        <v>1.5337265330385375</v>
      </c>
      <c r="AL70" s="3">
        <f t="shared" si="40"/>
        <v>8.644651632756162</v>
      </c>
      <c r="AM70" s="3">
        <f t="shared" si="40"/>
        <v>2.4052940680173496</v>
      </c>
      <c r="AN70" s="3">
        <f t="shared" si="40"/>
        <v>3.369862311080385</v>
      </c>
      <c r="AO70" s="3">
        <f t="shared" si="40"/>
        <v>2.5254648303482785</v>
      </c>
      <c r="AP70" s="3"/>
      <c r="AQ70" s="3">
        <f t="shared" si="30"/>
        <v>3.3914648000903584</v>
      </c>
      <c r="AR70" s="3">
        <f t="shared" si="20"/>
        <v>2.675791673718808</v>
      </c>
    </row>
    <row r="71" spans="1:44" ht="12.75">
      <c r="A71" s="2">
        <v>1992</v>
      </c>
      <c r="AD71" s="3">
        <f aca="true" t="shared" si="41" ref="AD71:AO71">(AD30/AD29-1)*100</f>
        <v>2.36142228970162</v>
      </c>
      <c r="AE71" s="3">
        <f t="shared" si="41"/>
        <v>1.3320245398773078</v>
      </c>
      <c r="AF71" s="3">
        <f t="shared" si="41"/>
        <v>-3.7351676024182545</v>
      </c>
      <c r="AG71" s="3">
        <f t="shared" si="41"/>
        <v>1.7334785052792734</v>
      </c>
      <c r="AH71" s="3">
        <f t="shared" si="41"/>
        <v>2.305762653601162</v>
      </c>
      <c r="AI71" s="3">
        <f t="shared" si="41"/>
        <v>0.6971545485547681</v>
      </c>
      <c r="AJ71" s="3">
        <f t="shared" si="41"/>
        <v>3.579847863129082</v>
      </c>
      <c r="AK71" s="3">
        <f t="shared" si="41"/>
        <v>0.7729457375597049</v>
      </c>
      <c r="AL71" s="3">
        <f t="shared" si="41"/>
        <v>1.8194730968243755</v>
      </c>
      <c r="AM71" s="3">
        <f t="shared" si="41"/>
        <v>1.4894470633747714</v>
      </c>
      <c r="AN71" s="3">
        <f t="shared" si="41"/>
        <v>3.130099454979751</v>
      </c>
      <c r="AO71" s="3">
        <f t="shared" si="41"/>
        <v>0.8506267752514507</v>
      </c>
      <c r="AP71" s="3"/>
      <c r="AQ71" s="3">
        <f t="shared" si="30"/>
        <v>1.8421972422460922</v>
      </c>
      <c r="AR71" s="3">
        <f t="shared" si="20"/>
        <v>1.5795172320734574</v>
      </c>
    </row>
    <row r="72" spans="1:44" ht="12.75">
      <c r="A72" s="2">
        <v>1993</v>
      </c>
      <c r="AD72" s="3">
        <f aca="true" t="shared" si="42" ref="AD72:AO72">(AD31/AD30-1)*100</f>
        <v>0.3332011791986611</v>
      </c>
      <c r="AE72" s="3">
        <f t="shared" si="42"/>
        <v>-0.6926146931184207</v>
      </c>
      <c r="AF72" s="3">
        <f t="shared" si="42"/>
        <v>-0.9201486080716692</v>
      </c>
      <c r="AG72" s="3">
        <f t="shared" si="42"/>
        <v>-0.8346065559537541</v>
      </c>
      <c r="AH72" s="3">
        <f t="shared" si="42"/>
        <v>-0.7888390695937386</v>
      </c>
      <c r="AI72" s="3">
        <f t="shared" si="42"/>
        <v>-1.599127064755168</v>
      </c>
      <c r="AJ72" s="3">
        <f t="shared" si="42"/>
        <v>2.3137486283571818</v>
      </c>
      <c r="AK72" s="3">
        <f t="shared" si="42"/>
        <v>-0.8882155747662046</v>
      </c>
      <c r="AL72" s="3">
        <f t="shared" si="42"/>
        <v>4.200850300594539</v>
      </c>
      <c r="AM72" s="3">
        <f t="shared" si="42"/>
        <v>0.6512025186890646</v>
      </c>
      <c r="AN72" s="3">
        <f t="shared" si="42"/>
        <v>-0.687324258292421</v>
      </c>
      <c r="AO72" s="3">
        <f t="shared" si="42"/>
        <v>-1.3136572169080152</v>
      </c>
      <c r="AP72" s="3"/>
      <c r="AQ72" s="3">
        <f t="shared" si="30"/>
        <v>1.6981512138601802</v>
      </c>
      <c r="AR72" s="3">
        <f t="shared" si="20"/>
        <v>-0.7062460940756687</v>
      </c>
    </row>
    <row r="73" spans="1:44" ht="12.75">
      <c r="A73" s="2">
        <v>1994</v>
      </c>
      <c r="AD73" s="3">
        <f aca="true" t="shared" si="43" ref="AD73:AO73">(AD32/AD31-1)*100</f>
        <v>2.6609154349474418</v>
      </c>
      <c r="AE73" s="3">
        <f t="shared" si="43"/>
        <v>3.291161465903225</v>
      </c>
      <c r="AF73" s="3">
        <f t="shared" si="43"/>
        <v>3.576088184834769</v>
      </c>
      <c r="AG73" s="3">
        <f t="shared" si="43"/>
        <v>1.518143011788231</v>
      </c>
      <c r="AH73" s="3">
        <f t="shared" si="43"/>
        <v>2.6261680283772515</v>
      </c>
      <c r="AI73" s="3">
        <f t="shared" si="43"/>
        <v>1.9998470480265595</v>
      </c>
      <c r="AJ73" s="3">
        <f t="shared" si="43"/>
        <v>5.894439832755816</v>
      </c>
      <c r="AK73" s="3">
        <f t="shared" si="43"/>
        <v>2.1518389747050115</v>
      </c>
      <c r="AL73" s="3">
        <f t="shared" si="43"/>
        <v>3.821112943970295</v>
      </c>
      <c r="AM73" s="3">
        <f t="shared" si="43"/>
        <v>2.8646372125807673</v>
      </c>
      <c r="AN73" s="3">
        <f t="shared" si="43"/>
        <v>1.48914783190639</v>
      </c>
      <c r="AO73" s="3">
        <f t="shared" si="43"/>
        <v>2.334546735150833</v>
      </c>
      <c r="AP73" s="3"/>
      <c r="AQ73" s="3">
        <f t="shared" si="30"/>
        <v>1.2106026577641198</v>
      </c>
      <c r="AR73" s="3">
        <f t="shared" si="20"/>
        <v>2.33739978023344</v>
      </c>
    </row>
    <row r="74" spans="1:44" ht="12.75">
      <c r="A74" s="2">
        <v>1995</v>
      </c>
      <c r="AD74" s="3">
        <f aca="true" t="shared" si="44" ref="AD74:AO74">(AD33/AD32-1)*100</f>
        <v>1.9098938994554393</v>
      </c>
      <c r="AE74" s="3">
        <f t="shared" si="44"/>
        <v>12.448650026914464</v>
      </c>
      <c r="AF74" s="3">
        <f t="shared" si="44"/>
        <v>3.9257304953284056</v>
      </c>
      <c r="AG74" s="3">
        <f t="shared" si="44"/>
        <v>1.8189658299112121</v>
      </c>
      <c r="AH74" s="3">
        <f t="shared" si="44"/>
        <v>1.8394993632181444</v>
      </c>
      <c r="AI74" s="3">
        <f t="shared" si="44"/>
        <v>2.0998134957830095</v>
      </c>
      <c r="AJ74" s="3">
        <f t="shared" si="44"/>
        <v>9.592223502881625</v>
      </c>
      <c r="AK74" s="3">
        <f t="shared" si="44"/>
        <v>2.826897098357306</v>
      </c>
      <c r="AL74" s="3">
        <f t="shared" si="44"/>
        <v>1.4322780734334684</v>
      </c>
      <c r="AM74" s="3">
        <f t="shared" si="44"/>
        <v>3.0330406087217154</v>
      </c>
      <c r="AN74" s="3">
        <f t="shared" si="44"/>
        <v>2.3073065145182925</v>
      </c>
      <c r="AO74" s="3">
        <f t="shared" si="44"/>
        <v>4.122128665527525</v>
      </c>
      <c r="AP74" s="3"/>
      <c r="AQ74" s="3">
        <f t="shared" si="30"/>
        <v>3.46163492932654</v>
      </c>
      <c r="AR74" s="3">
        <f t="shared" si="20"/>
        <v>2.7998525266802243</v>
      </c>
    </row>
    <row r="75" spans="1:44" ht="12.75">
      <c r="A75" s="2">
        <v>1996</v>
      </c>
      <c r="AD75" s="3">
        <f aca="true" t="shared" si="45" ref="AD75:AO75">(AD34/AD33-1)*100</f>
        <v>2.619148734158072</v>
      </c>
      <c r="AE75" s="3">
        <f t="shared" si="45"/>
        <v>1.1438361341362002</v>
      </c>
      <c r="AF75" s="3">
        <f t="shared" si="45"/>
        <v>3.693452949036069</v>
      </c>
      <c r="AG75" s="3">
        <f t="shared" si="45"/>
        <v>1.0437965507059888</v>
      </c>
      <c r="AH75" s="3">
        <f t="shared" si="45"/>
        <v>0.9516565160900381</v>
      </c>
      <c r="AI75" s="3">
        <f t="shared" si="45"/>
        <v>2.3584020418627727</v>
      </c>
      <c r="AJ75" s="3">
        <f t="shared" si="45"/>
        <v>8.252378373868696</v>
      </c>
      <c r="AK75" s="3">
        <f t="shared" si="45"/>
        <v>0.7154284183122916</v>
      </c>
      <c r="AL75" s="3">
        <f t="shared" si="45"/>
        <v>1.5178407491278634</v>
      </c>
      <c r="AM75" s="3">
        <f t="shared" si="45"/>
        <v>3.039376904573654</v>
      </c>
      <c r="AN75" s="3">
        <f t="shared" si="45"/>
        <v>3.6236503486162253</v>
      </c>
      <c r="AO75" s="3">
        <f t="shared" si="45"/>
        <v>2.4170123321519243</v>
      </c>
      <c r="AP75" s="3"/>
      <c r="AQ75" s="3">
        <f t="shared" si="30"/>
        <v>2.055092787794817</v>
      </c>
      <c r="AR75" s="3">
        <f t="shared" si="20"/>
        <v>1.4449386179022472</v>
      </c>
    </row>
    <row r="76" spans="1:44" ht="12.75">
      <c r="A76" s="2">
        <v>1997</v>
      </c>
      <c r="AD76" s="3">
        <f aca="true" t="shared" si="46" ref="AD76:AO76">(AD35/AD34-1)*100</f>
        <v>1.8394473901280906</v>
      </c>
      <c r="AE76" s="3">
        <f t="shared" si="46"/>
        <v>3.5371777307261043</v>
      </c>
      <c r="AF76" s="3">
        <f t="shared" si="46"/>
        <v>6.091118269673257</v>
      </c>
      <c r="AG76" s="3">
        <f t="shared" si="46"/>
        <v>2.0854567205057073</v>
      </c>
      <c r="AH76" s="3">
        <f t="shared" si="46"/>
        <v>1.7121221725006963</v>
      </c>
      <c r="AI76" s="3">
        <f t="shared" si="46"/>
        <v>3.637608174840179</v>
      </c>
      <c r="AJ76" s="3">
        <f t="shared" si="46"/>
        <v>11.538159756718457</v>
      </c>
      <c r="AK76" s="3">
        <f t="shared" si="46"/>
        <v>1.8894778107449328</v>
      </c>
      <c r="AL76" s="3">
        <f t="shared" si="46"/>
        <v>5.9389883643817365</v>
      </c>
      <c r="AM76" s="3">
        <f t="shared" si="46"/>
        <v>3.8385586093575785</v>
      </c>
      <c r="AN76" s="3">
        <f t="shared" si="46"/>
        <v>4.189455008292531</v>
      </c>
      <c r="AO76" s="3">
        <f t="shared" si="46"/>
        <v>3.868694009770879</v>
      </c>
      <c r="AP76" s="3"/>
      <c r="AQ76" s="3">
        <f t="shared" si="30"/>
        <v>2.7470997629617924</v>
      </c>
      <c r="AR76" s="3">
        <f t="shared" si="20"/>
        <v>2.5110097473846738</v>
      </c>
    </row>
    <row r="77" spans="1:44" ht="12.75">
      <c r="A77" s="2">
        <v>1998</v>
      </c>
      <c r="AD77" s="3">
        <f aca="true" t="shared" si="47" ref="AD77:AO77">(AD36/AD35-1)*100</f>
        <v>3.560933218596518</v>
      </c>
      <c r="AE77" s="3">
        <f t="shared" si="47"/>
        <v>1.7214002165283349</v>
      </c>
      <c r="AF77" s="3">
        <f t="shared" si="47"/>
        <v>5.186174827358836</v>
      </c>
      <c r="AG77" s="3">
        <f t="shared" si="47"/>
        <v>3.2617362416246465</v>
      </c>
      <c r="AH77" s="3">
        <f t="shared" si="47"/>
        <v>1.977526011594155</v>
      </c>
      <c r="AI77" s="3">
        <f t="shared" si="47"/>
        <v>3.363683540123219</v>
      </c>
      <c r="AJ77" s="3">
        <f t="shared" si="47"/>
        <v>8.514635140998127</v>
      </c>
      <c r="AK77" s="3">
        <f t="shared" si="47"/>
        <v>1.4389273225260846</v>
      </c>
      <c r="AL77" s="3">
        <f t="shared" si="47"/>
        <v>6.489833315312343</v>
      </c>
      <c r="AM77" s="3">
        <f t="shared" si="47"/>
        <v>3.9235208337278893</v>
      </c>
      <c r="AN77" s="3">
        <f t="shared" si="47"/>
        <v>4.760820635837293</v>
      </c>
      <c r="AO77" s="3">
        <f t="shared" si="47"/>
        <v>4.468160683916778</v>
      </c>
      <c r="AP77" s="3"/>
      <c r="AQ77" s="3">
        <f t="shared" si="30"/>
        <v>2.0391440347734564</v>
      </c>
      <c r="AR77" s="3">
        <f t="shared" si="20"/>
        <v>2.758436927977037</v>
      </c>
    </row>
    <row r="78" spans="1:44" ht="12.75">
      <c r="A78" s="2">
        <v>1999</v>
      </c>
      <c r="AD78" s="3">
        <f aca="true" t="shared" si="48" ref="AD78:AO78">(AD37/AD36-1)*100</f>
        <v>3.3213507481491877</v>
      </c>
      <c r="AE78" s="3">
        <f t="shared" si="48"/>
        <v>3.3096423489157756</v>
      </c>
      <c r="AF78" s="3">
        <f t="shared" si="48"/>
        <v>3.887963314253673</v>
      </c>
      <c r="AG78" s="3">
        <f t="shared" si="48"/>
        <v>3.031624977147418</v>
      </c>
      <c r="AH78" s="3">
        <f t="shared" si="48"/>
        <v>1.93180104263031</v>
      </c>
      <c r="AI78" s="3">
        <f t="shared" si="48"/>
        <v>3.4196713829306447</v>
      </c>
      <c r="AJ78" s="3">
        <f t="shared" si="48"/>
        <v>10.718149990110092</v>
      </c>
      <c r="AK78" s="3">
        <f t="shared" si="48"/>
        <v>1.9251413973077502</v>
      </c>
      <c r="AL78" s="3">
        <f t="shared" si="48"/>
        <v>8.417902471609896</v>
      </c>
      <c r="AM78" s="3">
        <f t="shared" si="48"/>
        <v>4.684485797370086</v>
      </c>
      <c r="AN78" s="3">
        <f t="shared" si="48"/>
        <v>3.936058376105378</v>
      </c>
      <c r="AO78" s="3">
        <f t="shared" si="48"/>
        <v>4.745937389363619</v>
      </c>
      <c r="AP78" s="3"/>
      <c r="AQ78" s="3">
        <f t="shared" si="30"/>
        <v>2.595800682291517</v>
      </c>
      <c r="AR78" s="3">
        <f t="shared" si="20"/>
        <v>2.926087113581577</v>
      </c>
    </row>
    <row r="79" spans="1:44" ht="12.75">
      <c r="A79" s="2">
        <v>2000</v>
      </c>
      <c r="AD79" s="3">
        <f aca="true" t="shared" si="49" ref="AD79:AO79">(AD38/AD37-1)*100</f>
        <v>3.3562225334712315</v>
      </c>
      <c r="AE79" s="3">
        <f t="shared" si="49"/>
        <v>3.9392702200481633</v>
      </c>
      <c r="AF79" s="3">
        <f t="shared" si="49"/>
        <v>5.011114639568115</v>
      </c>
      <c r="AG79" s="3">
        <f t="shared" si="49"/>
        <v>4.049625822739156</v>
      </c>
      <c r="AH79" s="3">
        <f t="shared" si="49"/>
        <v>3.129471022209862</v>
      </c>
      <c r="AI79" s="3">
        <f t="shared" si="49"/>
        <v>4.4772002603790995</v>
      </c>
      <c r="AJ79" s="3">
        <f t="shared" si="49"/>
        <v>9.370378186271267</v>
      </c>
      <c r="AK79" s="3">
        <f t="shared" si="49"/>
        <v>3.5818328585837778</v>
      </c>
      <c r="AL79" s="3">
        <f t="shared" si="49"/>
        <v>8.44304677218215</v>
      </c>
      <c r="AM79" s="3">
        <f t="shared" si="49"/>
        <v>3.9409320265696435</v>
      </c>
      <c r="AN79" s="3">
        <f t="shared" si="49"/>
        <v>3.9246084868574727</v>
      </c>
      <c r="AO79" s="3">
        <f t="shared" si="49"/>
        <v>5.049815326360285</v>
      </c>
      <c r="AP79" s="3"/>
      <c r="AQ79" s="3">
        <f t="shared" si="30"/>
        <v>1.9886230492431443</v>
      </c>
      <c r="AR79" s="3">
        <f t="shared" si="20"/>
        <v>3.8598741468636177</v>
      </c>
    </row>
    <row r="80" spans="1:44" ht="12.75">
      <c r="A80" s="2">
        <v>2001</v>
      </c>
      <c r="AD80" s="3">
        <f aca="true" t="shared" si="50" ref="AD80:AO80">(AD39/AD38-1)*100</f>
        <v>0.8312999999999793</v>
      </c>
      <c r="AE80" s="3">
        <f t="shared" si="50"/>
        <v>0.7345734077818467</v>
      </c>
      <c r="AF80" s="3">
        <f t="shared" si="50"/>
        <v>2.636234426031203</v>
      </c>
      <c r="AG80" s="3">
        <f t="shared" si="50"/>
        <v>1.8093361746612358</v>
      </c>
      <c r="AH80" s="3">
        <f t="shared" si="50"/>
        <v>1.2391882019345157</v>
      </c>
      <c r="AI80" s="3">
        <f t="shared" si="50"/>
        <v>4.472443359699452</v>
      </c>
      <c r="AJ80" s="3">
        <f t="shared" si="50"/>
        <v>5.846017431306261</v>
      </c>
      <c r="AK80" s="3">
        <f t="shared" si="50"/>
        <v>1.7955665889037187</v>
      </c>
      <c r="AL80" s="3">
        <f t="shared" si="50"/>
        <v>2.5172040762524883</v>
      </c>
      <c r="AM80" s="3">
        <f t="shared" si="50"/>
        <v>1.9257823715188138</v>
      </c>
      <c r="AN80" s="3">
        <f t="shared" si="50"/>
        <v>2.0162771049947903</v>
      </c>
      <c r="AO80" s="3">
        <f t="shared" si="50"/>
        <v>3.648000913904248</v>
      </c>
      <c r="AP80" s="3"/>
      <c r="AQ80" s="3">
        <f t="shared" si="30"/>
        <v>1.5204001410731018</v>
      </c>
      <c r="AR80" s="3">
        <f t="shared" si="20"/>
        <v>1.871785083314248</v>
      </c>
    </row>
    <row r="81" spans="1:44" ht="12.75">
      <c r="A81" s="2">
        <v>2002</v>
      </c>
      <c r="AD81" s="3">
        <f aca="true" t="shared" si="51" ref="AD81:AO81">(AD40/AD39-1)*100</f>
        <v>0.8566764486821921</v>
      </c>
      <c r="AE81" s="3">
        <f t="shared" si="51"/>
        <v>1.426728473345884</v>
      </c>
      <c r="AF81" s="3">
        <f t="shared" si="51"/>
        <v>1.6426166957623556</v>
      </c>
      <c r="AG81" s="3">
        <f t="shared" si="51"/>
        <v>1.1155385539330265</v>
      </c>
      <c r="AH81" s="3">
        <f t="shared" si="51"/>
        <v>0.011051980104226367</v>
      </c>
      <c r="AI81" s="3">
        <f t="shared" si="51"/>
        <v>3.890019881662732</v>
      </c>
      <c r="AJ81" s="3">
        <f t="shared" si="51"/>
        <v>6.033274342123329</v>
      </c>
      <c r="AK81" s="3">
        <f t="shared" si="51"/>
        <v>0.3420039886444126</v>
      </c>
      <c r="AL81" s="3">
        <f t="shared" si="51"/>
        <v>3.8440393005355844</v>
      </c>
      <c r="AM81" s="3">
        <f t="shared" si="51"/>
        <v>0.0762894680628845</v>
      </c>
      <c r="AN81" s="3">
        <f t="shared" si="51"/>
        <v>0.7626556096434811</v>
      </c>
      <c r="AO81" s="3">
        <f t="shared" si="51"/>
        <v>2.70421550277804</v>
      </c>
      <c r="AP81" s="3"/>
      <c r="AQ81" s="3">
        <f t="shared" si="30"/>
        <v>1.8605600674623628</v>
      </c>
      <c r="AR81" s="3">
        <f t="shared" si="20"/>
        <v>0.8833831434358341</v>
      </c>
    </row>
    <row r="82" spans="1:44" ht="12.75">
      <c r="A82" s="2">
        <v>2003</v>
      </c>
      <c r="AD82" s="3">
        <f aca="true" t="shared" si="52" ref="AD82:AO82">(AD41/AD40-1)*100</f>
        <v>1.088954159815958</v>
      </c>
      <c r="AE82" s="3">
        <f t="shared" si="52"/>
        <v>1.0372989267710686</v>
      </c>
      <c r="AF82" s="3">
        <f t="shared" si="52"/>
        <v>1.7740544536158698</v>
      </c>
      <c r="AG82" s="3">
        <f t="shared" si="52"/>
        <v>1.1273393081890237</v>
      </c>
      <c r="AH82" s="3">
        <f t="shared" si="52"/>
        <v>-0.24241348572636712</v>
      </c>
      <c r="AI82" s="3">
        <f t="shared" si="52"/>
        <v>4.854615669353102</v>
      </c>
      <c r="AJ82" s="3">
        <f t="shared" si="52"/>
        <v>4.292548405940555</v>
      </c>
      <c r="AK82" s="3">
        <f t="shared" si="52"/>
        <v>0.03721060677372989</v>
      </c>
      <c r="AL82" s="3">
        <f t="shared" si="52"/>
        <v>1.3427890732407244</v>
      </c>
      <c r="AM82" s="3">
        <f t="shared" si="52"/>
        <v>0.3356523289252067</v>
      </c>
      <c r="AN82" s="3">
        <f t="shared" si="52"/>
        <v>-1.1196906589013178</v>
      </c>
      <c r="AO82" s="3">
        <f t="shared" si="52"/>
        <v>3.04578725714002</v>
      </c>
      <c r="AP82" s="3"/>
      <c r="AQ82" s="3">
        <f t="shared" si="30"/>
        <v>1.7949957910348942</v>
      </c>
      <c r="AR82" s="3">
        <f t="shared" si="20"/>
        <v>0.7545109865160882</v>
      </c>
    </row>
    <row r="83" spans="1:44" ht="12.75">
      <c r="A83" s="2">
        <v>2004</v>
      </c>
      <c r="AD83" s="3">
        <f aca="true" t="shared" si="53" ref="AD83:AO83">(AD42/AD41-1)*100</f>
        <v>2.4419646714660015</v>
      </c>
      <c r="AE83" s="3">
        <f t="shared" si="53"/>
        <v>2.709046037424523</v>
      </c>
      <c r="AF83" s="3">
        <f t="shared" si="53"/>
        <v>3.5076226350605477</v>
      </c>
      <c r="AG83" s="3">
        <f t="shared" si="53"/>
        <v>2.034703697439366</v>
      </c>
      <c r="AH83" s="3">
        <f t="shared" si="53"/>
        <v>1.2463108334052952</v>
      </c>
      <c r="AI83" s="3">
        <f t="shared" si="53"/>
        <v>4.725791192358275</v>
      </c>
      <c r="AJ83" s="3">
        <f t="shared" si="53"/>
        <v>4.309853267689956</v>
      </c>
      <c r="AK83" s="3">
        <f t="shared" si="53"/>
        <v>1.0651651673611928</v>
      </c>
      <c r="AL83" s="3">
        <f t="shared" si="53"/>
        <v>3.6341575419512218</v>
      </c>
      <c r="AM83" s="3">
        <f t="shared" si="53"/>
        <v>1.9529414514979138</v>
      </c>
      <c r="AN83" s="3">
        <f t="shared" si="53"/>
        <v>1.1878898480196076</v>
      </c>
      <c r="AO83" s="3">
        <f t="shared" si="53"/>
        <v>3.2430576942238165</v>
      </c>
      <c r="AP83" s="3"/>
      <c r="AQ83" s="3">
        <f t="shared" si="30"/>
        <v>1.2301259891897742</v>
      </c>
      <c r="AR83" s="3">
        <f t="shared" si="20"/>
        <v>1.902914238990161</v>
      </c>
    </row>
    <row r="84" spans="1:44" ht="12.75">
      <c r="A84" s="2">
        <v>2005</v>
      </c>
      <c r="AD84" s="3">
        <f aca="true" t="shared" si="54" ref="AD84:AO84">(AD43/AD42-1)*100</f>
        <v>2.0434255962838765</v>
      </c>
      <c r="AE84" s="3">
        <f t="shared" si="54"/>
        <v>1.4697532061047625</v>
      </c>
      <c r="AF84" s="3">
        <f t="shared" si="54"/>
        <v>2.9257789121028166</v>
      </c>
      <c r="AG84" s="3">
        <f t="shared" si="54"/>
        <v>1.2100126737749406</v>
      </c>
      <c r="AH84" s="3">
        <f t="shared" si="54"/>
        <v>0.8684160631349247</v>
      </c>
      <c r="AI84" s="3">
        <f t="shared" si="54"/>
        <v>3.7309503887482887</v>
      </c>
      <c r="AJ84" s="3">
        <f t="shared" si="54"/>
        <v>5.5257494600905455</v>
      </c>
      <c r="AK84" s="3">
        <f t="shared" si="54"/>
        <v>-0.035544576736601385</v>
      </c>
      <c r="AL84" s="3">
        <f t="shared" si="54"/>
        <v>3.9652824359208694</v>
      </c>
      <c r="AM84" s="3">
        <f t="shared" si="54"/>
        <v>1.5296283812445743</v>
      </c>
      <c r="AN84" s="3">
        <f t="shared" si="54"/>
        <v>0.39735836603569386</v>
      </c>
      <c r="AO84" s="3">
        <f t="shared" si="54"/>
        <v>3.5308639624046734</v>
      </c>
      <c r="AP84" s="3"/>
      <c r="AQ84" s="3">
        <f t="shared" si="30"/>
        <v>1.6727166247638146</v>
      </c>
      <c r="AR84" s="3">
        <f t="shared" si="20"/>
        <v>1.3382132799653945</v>
      </c>
    </row>
    <row r="85" spans="1:44" ht="12.75">
      <c r="A85" s="2">
        <v>2006</v>
      </c>
      <c r="AD85" s="3">
        <f aca="true" t="shared" si="55" ref="AD85:AO85">(AD44/AD43-1)*100</f>
        <v>3.247351489291983</v>
      </c>
      <c r="AE85" s="3">
        <f t="shared" si="55"/>
        <v>2.997636904619738</v>
      </c>
      <c r="AF85" s="3">
        <f t="shared" si="55"/>
        <v>5.758899648298299</v>
      </c>
      <c r="AG85" s="3">
        <f t="shared" si="55"/>
        <v>2.0092350862984443</v>
      </c>
      <c r="AH85" s="3">
        <f t="shared" si="55"/>
        <v>2.7298523331228397</v>
      </c>
      <c r="AI85" s="3">
        <f t="shared" si="55"/>
        <v>4.120000000000035</v>
      </c>
      <c r="AJ85" s="3">
        <f t="shared" si="55"/>
        <v>5.957698018102575</v>
      </c>
      <c r="AK85" s="3">
        <f t="shared" si="55"/>
        <v>1.9399999999999862</v>
      </c>
      <c r="AL85" s="3">
        <f t="shared" si="55"/>
        <v>5.778488267598614</v>
      </c>
      <c r="AM85" s="3">
        <f t="shared" si="55"/>
        <v>2.8534971431152467</v>
      </c>
      <c r="AN85" s="3">
        <f t="shared" si="55"/>
        <v>1.200000000000001</v>
      </c>
      <c r="AO85" s="3">
        <f t="shared" si="55"/>
        <v>3.7699999999999845</v>
      </c>
      <c r="AP85" s="3"/>
      <c r="AQ85" s="3">
        <f t="shared" si="30"/>
        <v>1.5969866277839075</v>
      </c>
      <c r="AR85" s="3">
        <f t="shared" si="20"/>
        <v>2.7212068687758606</v>
      </c>
    </row>
    <row r="86" spans="30:44" ht="12.75"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ht="12.75">
      <c r="A87" s="2" t="s">
        <v>263</v>
      </c>
      <c r="AD87" s="3">
        <f>STDEV(AD69:AD85)</f>
        <v>1.1660624100784616</v>
      </c>
      <c r="AE87" s="3">
        <f aca="true" t="shared" si="56" ref="AE87:AO87">STDEV(AE69:AE85)</f>
        <v>2.801153623155499</v>
      </c>
      <c r="AF87" s="3">
        <f t="shared" si="56"/>
        <v>3.3366636427339964</v>
      </c>
      <c r="AG87" s="3">
        <f t="shared" si="56"/>
        <v>1.0883343446235927</v>
      </c>
      <c r="AH87" s="3">
        <f t="shared" si="56"/>
        <v>1.6854773648153925</v>
      </c>
      <c r="AI87" s="3">
        <f t="shared" si="56"/>
        <v>1.7956397977269967</v>
      </c>
      <c r="AJ87" s="3">
        <f t="shared" si="56"/>
        <v>2.862864633385946</v>
      </c>
      <c r="AK87" s="3">
        <f t="shared" si="56"/>
        <v>1.117820432358607</v>
      </c>
      <c r="AL87" s="3">
        <f t="shared" si="56"/>
        <v>2.47227898461661</v>
      </c>
      <c r="AM87" s="3">
        <f t="shared" si="56"/>
        <v>1.381203219521104</v>
      </c>
      <c r="AN87" s="3">
        <f t="shared" si="56"/>
        <v>2.2164317389364006</v>
      </c>
      <c r="AO87" s="3">
        <f t="shared" si="56"/>
        <v>1.53321297846999</v>
      </c>
      <c r="AR87" s="3">
        <f>STDEV(AR69:AR85)</f>
        <v>1.144867936441282</v>
      </c>
    </row>
    <row r="88" spans="1:42" ht="12.75">
      <c r="A88" s="2" t="s">
        <v>295</v>
      </c>
      <c r="AD88" s="3">
        <f>SUM(AD75:AD85)</f>
        <v>25.20677499004309</v>
      </c>
      <c r="AE88" s="3">
        <f aca="true" t="shared" si="57" ref="AE88:AO88">SUM(AE75:AE85)</f>
        <v>24.0263636064024</v>
      </c>
      <c r="AF88" s="3">
        <f t="shared" si="57"/>
        <v>42.11503077076103</v>
      </c>
      <c r="AG88" s="3">
        <f t="shared" si="57"/>
        <v>22.77840580701895</v>
      </c>
      <c r="AH88" s="3">
        <f t="shared" si="57"/>
        <v>15.554982691000497</v>
      </c>
      <c r="AI88" s="3">
        <f t="shared" si="57"/>
        <v>43.050385891957795</v>
      </c>
      <c r="AJ88" s="3">
        <f t="shared" si="57"/>
        <v>80.35884237321986</v>
      </c>
      <c r="AK88" s="3">
        <f t="shared" si="57"/>
        <v>14.695209582421274</v>
      </c>
      <c r="AL88" s="3">
        <f t="shared" si="57"/>
        <v>51.889572368113484</v>
      </c>
      <c r="AM88" s="3">
        <f t="shared" si="57"/>
        <v>28.100665315963496</v>
      </c>
      <c r="AN88" s="3">
        <f t="shared" si="57"/>
        <v>24.879083125501154</v>
      </c>
      <c r="AO88" s="3">
        <f t="shared" si="57"/>
        <v>40.49154507201427</v>
      </c>
      <c r="AP88" s="3"/>
    </row>
    <row r="89" ht="12.75">
      <c r="AD89" s="3"/>
    </row>
    <row r="90" spans="1:30" ht="12.75">
      <c r="A90" s="2" t="s">
        <v>292</v>
      </c>
      <c r="AD90" s="3">
        <f>VAR(AD85:AO85)</f>
        <v>2.550366289320617</v>
      </c>
    </row>
    <row r="91" spans="1:42" ht="12.75">
      <c r="A91" s="2" t="s">
        <v>291</v>
      </c>
      <c r="AD91" s="3">
        <f>AD85-$AR$85</f>
        <v>0.5261446205161224</v>
      </c>
      <c r="AE91" s="3">
        <f aca="true" t="shared" si="58" ref="AE91:AO91">AE85-$AR$85</f>
        <v>0.2764300358438776</v>
      </c>
      <c r="AF91" s="3">
        <f t="shared" si="58"/>
        <v>3.0376927795224384</v>
      </c>
      <c r="AG91" s="3">
        <f t="shared" si="58"/>
        <v>-0.7119717824774163</v>
      </c>
      <c r="AH91" s="3">
        <f t="shared" si="58"/>
        <v>0.008645464346979104</v>
      </c>
      <c r="AI91" s="3">
        <f t="shared" si="58"/>
        <v>1.3987931312241741</v>
      </c>
      <c r="AJ91" s="3">
        <f t="shared" si="58"/>
        <v>3.2364911493267146</v>
      </c>
      <c r="AK91" s="3">
        <f t="shared" si="58"/>
        <v>-0.7812068687758744</v>
      </c>
      <c r="AL91" s="3">
        <f t="shared" si="58"/>
        <v>3.057281398822753</v>
      </c>
      <c r="AM91" s="3">
        <f t="shared" si="58"/>
        <v>0.13229027433938612</v>
      </c>
      <c r="AN91" s="3">
        <f t="shared" si="58"/>
        <v>-1.5212068687758595</v>
      </c>
      <c r="AO91" s="3">
        <f t="shared" si="58"/>
        <v>1.0487931312241239</v>
      </c>
      <c r="AP91" s="3"/>
    </row>
    <row r="92" ht="12.75">
      <c r="AD92" s="3">
        <f>VAR(AD91:AO91)</f>
        <v>2.5503662893206203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55"/>
  <sheetViews>
    <sheetView workbookViewId="0" topLeftCell="A1">
      <pane xSplit="1" ySplit="7" topLeftCell="Q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"/>
    </sheetView>
  </sheetViews>
  <sheetFormatPr defaultColWidth="9.33203125" defaultRowHeight="12.75"/>
  <cols>
    <col min="1" max="1" width="18.66015625" style="2" bestFit="1" customWidth="1"/>
    <col min="2" max="16384" width="9.33203125" style="2" customWidth="1"/>
  </cols>
  <sheetData>
    <row r="1" spans="1:52" ht="12.75">
      <c r="A1" s="2" t="s">
        <v>491</v>
      </c>
      <c r="B1" s="2" t="s">
        <v>505</v>
      </c>
      <c r="C1" s="2" t="s">
        <v>505</v>
      </c>
      <c r="D1" s="2" t="s">
        <v>505</v>
      </c>
      <c r="E1" s="2" t="s">
        <v>505</v>
      </c>
      <c r="F1" s="2" t="s">
        <v>505</v>
      </c>
      <c r="G1" s="2" t="s">
        <v>505</v>
      </c>
      <c r="H1" s="2" t="s">
        <v>505</v>
      </c>
      <c r="I1" s="2" t="s">
        <v>505</v>
      </c>
      <c r="J1" s="2" t="s">
        <v>505</v>
      </c>
      <c r="K1" s="2" t="s">
        <v>505</v>
      </c>
      <c r="L1" s="2" t="s">
        <v>505</v>
      </c>
      <c r="M1" s="2" t="s">
        <v>505</v>
      </c>
      <c r="R1" s="2" t="s">
        <v>504</v>
      </c>
      <c r="S1" s="2" t="s">
        <v>504</v>
      </c>
      <c r="T1" s="2" t="s">
        <v>504</v>
      </c>
      <c r="U1" s="2" t="s">
        <v>504</v>
      </c>
      <c r="V1" s="2" t="s">
        <v>504</v>
      </c>
      <c r="W1" s="2" t="s">
        <v>504</v>
      </c>
      <c r="X1" s="2" t="s">
        <v>504</v>
      </c>
      <c r="Y1" s="2" t="s">
        <v>504</v>
      </c>
      <c r="AA1" s="2" t="s">
        <v>504</v>
      </c>
      <c r="AB1" s="2" t="s">
        <v>504</v>
      </c>
      <c r="AC1" s="2" t="s">
        <v>504</v>
      </c>
      <c r="AE1" s="2" t="s">
        <v>504</v>
      </c>
      <c r="AX1" s="2" t="s">
        <v>505</v>
      </c>
      <c r="AY1" s="2" t="s">
        <v>505</v>
      </c>
      <c r="AZ1" s="2" t="s">
        <v>505</v>
      </c>
    </row>
    <row r="2" spans="1:52" ht="12.75">
      <c r="A2" s="2" t="s">
        <v>492</v>
      </c>
      <c r="B2" s="2" t="s">
        <v>496</v>
      </c>
      <c r="C2" s="2" t="s">
        <v>496</v>
      </c>
      <c r="D2" s="2" t="s">
        <v>496</v>
      </c>
      <c r="E2" s="2" t="s">
        <v>496</v>
      </c>
      <c r="F2" s="2" t="s">
        <v>496</v>
      </c>
      <c r="G2" s="2" t="s">
        <v>496</v>
      </c>
      <c r="H2" s="2" t="s">
        <v>496</v>
      </c>
      <c r="I2" s="2" t="s">
        <v>496</v>
      </c>
      <c r="J2" s="2" t="s">
        <v>496</v>
      </c>
      <c r="K2" s="2" t="s">
        <v>496</v>
      </c>
      <c r="L2" s="2" t="s">
        <v>496</v>
      </c>
      <c r="M2" s="2" t="s">
        <v>496</v>
      </c>
      <c r="R2" s="2" t="s">
        <v>503</v>
      </c>
      <c r="S2" s="2" t="s">
        <v>503</v>
      </c>
      <c r="T2" s="2" t="s">
        <v>503</v>
      </c>
      <c r="U2" s="2" t="s">
        <v>503</v>
      </c>
      <c r="V2" s="2" t="s">
        <v>503</v>
      </c>
      <c r="W2" s="2" t="s">
        <v>503</v>
      </c>
      <c r="X2" s="2" t="s">
        <v>503</v>
      </c>
      <c r="Y2" s="2" t="s">
        <v>503</v>
      </c>
      <c r="Z2" s="2" t="s">
        <v>496</v>
      </c>
      <c r="AA2" s="2" t="s">
        <v>503</v>
      </c>
      <c r="AB2" s="2" t="s">
        <v>503</v>
      </c>
      <c r="AC2" s="2" t="s">
        <v>503</v>
      </c>
      <c r="AE2" s="2" t="s">
        <v>503</v>
      </c>
      <c r="AX2" s="2" t="s">
        <v>496</v>
      </c>
      <c r="AY2" s="2" t="s">
        <v>496</v>
      </c>
      <c r="AZ2" s="2" t="s">
        <v>496</v>
      </c>
    </row>
    <row r="3" spans="1:52" ht="12.75">
      <c r="A3" s="2" t="s">
        <v>493</v>
      </c>
      <c r="B3" s="2" t="s">
        <v>562</v>
      </c>
      <c r="C3" s="2" t="s">
        <v>563</v>
      </c>
      <c r="D3" s="2" t="s">
        <v>565</v>
      </c>
      <c r="E3" s="2" t="s">
        <v>499</v>
      </c>
      <c r="F3" s="2" t="s">
        <v>498</v>
      </c>
      <c r="G3" s="2" t="s">
        <v>567</v>
      </c>
      <c r="H3" s="2" t="s">
        <v>568</v>
      </c>
      <c r="I3" s="2" t="s">
        <v>569</v>
      </c>
      <c r="J3" s="2" t="s">
        <v>570</v>
      </c>
      <c r="K3" s="2" t="s">
        <v>571</v>
      </c>
      <c r="L3" s="2" t="s">
        <v>572</v>
      </c>
      <c r="M3" s="2" t="s">
        <v>573</v>
      </c>
      <c r="R3" s="2" t="s">
        <v>562</v>
      </c>
      <c r="S3" s="2" t="s">
        <v>563</v>
      </c>
      <c r="T3" s="2" t="s">
        <v>565</v>
      </c>
      <c r="U3" s="2" t="s">
        <v>499</v>
      </c>
      <c r="V3" s="2" t="s">
        <v>498</v>
      </c>
      <c r="W3" s="2" t="s">
        <v>567</v>
      </c>
      <c r="X3" s="2" t="s">
        <v>568</v>
      </c>
      <c r="Y3" s="2" t="s">
        <v>569</v>
      </c>
      <c r="Z3" s="2" t="s">
        <v>570</v>
      </c>
      <c r="AA3" s="2" t="s">
        <v>571</v>
      </c>
      <c r="AB3" s="2" t="s">
        <v>572</v>
      </c>
      <c r="AC3" s="2" t="s">
        <v>573</v>
      </c>
      <c r="AE3" s="2" t="s">
        <v>573</v>
      </c>
      <c r="AX3" s="2" t="s">
        <v>111</v>
      </c>
      <c r="AY3" s="2" t="s">
        <v>574</v>
      </c>
      <c r="AZ3" s="2" t="s">
        <v>112</v>
      </c>
    </row>
    <row r="4" spans="1:52" ht="12.75">
      <c r="A4" s="2" t="s">
        <v>494</v>
      </c>
      <c r="B4" s="2" t="s">
        <v>501</v>
      </c>
      <c r="C4" s="2" t="s">
        <v>501</v>
      </c>
      <c r="D4" s="2" t="s">
        <v>501</v>
      </c>
      <c r="E4" s="2" t="s">
        <v>501</v>
      </c>
      <c r="G4" s="2" t="s">
        <v>501</v>
      </c>
      <c r="H4" s="2" t="s">
        <v>501</v>
      </c>
      <c r="I4" s="2" t="s">
        <v>501</v>
      </c>
      <c r="J4" s="2" t="s">
        <v>501</v>
      </c>
      <c r="K4" s="2" t="s">
        <v>501</v>
      </c>
      <c r="L4" s="2" t="s">
        <v>501</v>
      </c>
      <c r="M4" s="2" t="s">
        <v>501</v>
      </c>
      <c r="R4" s="2" t="s">
        <v>502</v>
      </c>
      <c r="S4" s="2" t="s">
        <v>502</v>
      </c>
      <c r="T4" s="2" t="s">
        <v>502</v>
      </c>
      <c r="U4" s="2" t="s">
        <v>502</v>
      </c>
      <c r="V4" s="2" t="s">
        <v>502</v>
      </c>
      <c r="W4" s="2" t="s">
        <v>502</v>
      </c>
      <c r="X4" s="2" t="s">
        <v>502</v>
      </c>
      <c r="Y4" s="2" t="s">
        <v>502</v>
      </c>
      <c r="Z4" s="2" t="s">
        <v>502</v>
      </c>
      <c r="AA4" s="2" t="s">
        <v>502</v>
      </c>
      <c r="AB4" s="2" t="s">
        <v>502</v>
      </c>
      <c r="AC4" s="2" t="s">
        <v>502</v>
      </c>
      <c r="AE4" s="2" t="s">
        <v>502</v>
      </c>
      <c r="AX4" s="2" t="s">
        <v>501</v>
      </c>
      <c r="AY4" s="2" t="s">
        <v>501</v>
      </c>
      <c r="AZ4" s="2" t="s">
        <v>501</v>
      </c>
    </row>
    <row r="5" spans="1:52" ht="12.75">
      <c r="A5" s="2" t="s">
        <v>495</v>
      </c>
      <c r="B5" s="2" t="s">
        <v>118</v>
      </c>
      <c r="C5" s="2" t="s">
        <v>119</v>
      </c>
      <c r="D5" s="2" t="s">
        <v>121</v>
      </c>
      <c r="E5" s="2" t="s">
        <v>508</v>
      </c>
      <c r="G5" s="2" t="s">
        <v>113</v>
      </c>
      <c r="H5" s="2" t="s">
        <v>122</v>
      </c>
      <c r="I5" s="2" t="s">
        <v>114</v>
      </c>
      <c r="J5" s="2" t="s">
        <v>123</v>
      </c>
      <c r="K5" s="2" t="s">
        <v>115</v>
      </c>
      <c r="L5" s="2" t="s">
        <v>116</v>
      </c>
      <c r="M5" s="2" t="s">
        <v>117</v>
      </c>
      <c r="R5" s="2" t="s">
        <v>178</v>
      </c>
      <c r="S5" s="2" t="s">
        <v>183</v>
      </c>
      <c r="T5" s="2" t="s">
        <v>184</v>
      </c>
      <c r="U5" s="2" t="s">
        <v>185</v>
      </c>
      <c r="V5" s="2" t="s">
        <v>186</v>
      </c>
      <c r="W5" s="2" t="s">
        <v>182</v>
      </c>
      <c r="X5" s="2" t="s">
        <v>181</v>
      </c>
      <c r="Y5" s="2" t="s">
        <v>187</v>
      </c>
      <c r="Z5" s="2" t="s">
        <v>190</v>
      </c>
      <c r="AA5" s="2" t="s">
        <v>188</v>
      </c>
      <c r="AB5" s="2" t="s">
        <v>180</v>
      </c>
      <c r="AC5" s="2" t="s">
        <v>189</v>
      </c>
      <c r="AE5" s="2" t="s">
        <v>315</v>
      </c>
      <c r="AK5" s="2" t="s">
        <v>299</v>
      </c>
      <c r="AX5" s="2" t="s">
        <v>120</v>
      </c>
      <c r="AY5" s="2" t="s">
        <v>124</v>
      </c>
      <c r="AZ5" s="2" t="s">
        <v>125</v>
      </c>
    </row>
    <row r="6" spans="1:52" ht="12.75">
      <c r="A6" s="2" t="s">
        <v>500</v>
      </c>
      <c r="B6" s="2" t="s">
        <v>126</v>
      </c>
      <c r="C6" s="2" t="s">
        <v>127</v>
      </c>
      <c r="D6" s="2" t="s">
        <v>129</v>
      </c>
      <c r="E6" s="2" t="s">
        <v>512</v>
      </c>
      <c r="G6" s="2" t="s">
        <v>130</v>
      </c>
      <c r="H6" s="2" t="s">
        <v>131</v>
      </c>
      <c r="I6" s="2" t="s">
        <v>132</v>
      </c>
      <c r="J6" s="2" t="s">
        <v>133</v>
      </c>
      <c r="K6" s="2" t="s">
        <v>134</v>
      </c>
      <c r="L6" s="2" t="s">
        <v>135</v>
      </c>
      <c r="M6" s="2" t="s">
        <v>136</v>
      </c>
      <c r="R6" s="2" t="s">
        <v>179</v>
      </c>
      <c r="S6" s="2" t="s">
        <v>179</v>
      </c>
      <c r="T6" s="2" t="s">
        <v>179</v>
      </c>
      <c r="U6" s="2" t="s">
        <v>179</v>
      </c>
      <c r="V6" s="2" t="s">
        <v>179</v>
      </c>
      <c r="W6" s="2" t="s">
        <v>179</v>
      </c>
      <c r="X6" s="2" t="s">
        <v>179</v>
      </c>
      <c r="Y6" s="2" t="s">
        <v>179</v>
      </c>
      <c r="AA6" s="2" t="s">
        <v>179</v>
      </c>
      <c r="AB6" s="2" t="s">
        <v>179</v>
      </c>
      <c r="AC6" s="2" t="s">
        <v>179</v>
      </c>
      <c r="AE6" s="2" t="s">
        <v>179</v>
      </c>
      <c r="AX6" s="2" t="s">
        <v>128</v>
      </c>
      <c r="AY6" s="2" t="s">
        <v>137</v>
      </c>
      <c r="AZ6" s="2" t="s">
        <v>131</v>
      </c>
    </row>
    <row r="7" spans="2:52" ht="12.75">
      <c r="B7" s="2" t="s">
        <v>138</v>
      </c>
      <c r="C7" s="2" t="s">
        <v>139</v>
      </c>
      <c r="D7" s="2" t="s">
        <v>140</v>
      </c>
      <c r="E7" s="2" t="s">
        <v>18</v>
      </c>
      <c r="F7" s="2" t="s">
        <v>516</v>
      </c>
      <c r="G7" s="2" t="s">
        <v>141</v>
      </c>
      <c r="H7" s="2" t="s">
        <v>142</v>
      </c>
      <c r="I7" s="2" t="s">
        <v>143</v>
      </c>
      <c r="J7" s="2" t="s">
        <v>144</v>
      </c>
      <c r="K7" s="2" t="s">
        <v>145</v>
      </c>
      <c r="L7" s="2" t="s">
        <v>146</v>
      </c>
      <c r="M7" s="2" t="s">
        <v>150</v>
      </c>
      <c r="O7" s="2" t="s">
        <v>317</v>
      </c>
      <c r="P7" s="2" t="s">
        <v>330</v>
      </c>
      <c r="R7" s="2" t="s">
        <v>155</v>
      </c>
      <c r="S7" s="2" t="s">
        <v>156</v>
      </c>
      <c r="T7" s="2" t="s">
        <v>157</v>
      </c>
      <c r="U7" s="2" t="s">
        <v>20</v>
      </c>
      <c r="V7" s="2" t="s">
        <v>158</v>
      </c>
      <c r="W7" s="2" t="s">
        <v>159</v>
      </c>
      <c r="X7" s="2" t="s">
        <v>160</v>
      </c>
      <c r="Y7" s="2" t="s">
        <v>161</v>
      </c>
      <c r="Z7" s="2" t="s">
        <v>162</v>
      </c>
      <c r="AA7" s="2" t="s">
        <v>163</v>
      </c>
      <c r="AB7" s="2" t="s">
        <v>164</v>
      </c>
      <c r="AC7" s="2" t="s">
        <v>165</v>
      </c>
      <c r="AE7" s="2" t="s">
        <v>314</v>
      </c>
      <c r="AG7" s="2" t="s">
        <v>316</v>
      </c>
      <c r="AI7" s="2" t="s">
        <v>155</v>
      </c>
      <c r="AJ7" s="2" t="s">
        <v>156</v>
      </c>
      <c r="AK7" s="2" t="s">
        <v>157</v>
      </c>
      <c r="AL7" s="2" t="s">
        <v>20</v>
      </c>
      <c r="AM7" s="2" t="s">
        <v>158</v>
      </c>
      <c r="AN7" s="2" t="s">
        <v>159</v>
      </c>
      <c r="AO7" s="2" t="s">
        <v>160</v>
      </c>
      <c r="AP7" s="2" t="s">
        <v>161</v>
      </c>
      <c r="AQ7" s="2" t="s">
        <v>162</v>
      </c>
      <c r="AR7" s="2" t="s">
        <v>163</v>
      </c>
      <c r="AS7" s="2" t="s">
        <v>164</v>
      </c>
      <c r="AT7" s="2" t="s">
        <v>165</v>
      </c>
      <c r="AX7" s="2" t="s">
        <v>147</v>
      </c>
      <c r="AY7" s="2" t="s">
        <v>148</v>
      </c>
      <c r="AZ7" s="2" t="s">
        <v>149</v>
      </c>
    </row>
    <row r="8" spans="1:65" ht="12.75">
      <c r="A8" s="2" t="s">
        <v>518</v>
      </c>
      <c r="B8" s="3">
        <v>30.125758224292326</v>
      </c>
      <c r="C8" s="3">
        <v>25.422388210431873</v>
      </c>
      <c r="D8" s="3">
        <v>14.814782322511425</v>
      </c>
      <c r="E8" s="3">
        <v>17.930238581929572</v>
      </c>
      <c r="F8" s="4">
        <v>42.55009877765024</v>
      </c>
      <c r="G8" s="3">
        <v>1.879594843280687</v>
      </c>
      <c r="H8" s="3">
        <v>9.862549723576569</v>
      </c>
      <c r="I8" s="3">
        <v>7.264787648818064</v>
      </c>
      <c r="J8" s="3">
        <v>27.142882401664195</v>
      </c>
      <c r="K8" s="3">
        <v>29.328832994651215</v>
      </c>
      <c r="L8" s="3">
        <v>2.4125107761446083</v>
      </c>
      <c r="M8" s="3">
        <v>6.603019652662601</v>
      </c>
      <c r="N8" s="3"/>
      <c r="O8" s="3">
        <f>SUMPRODUCT(B8:M8,NGDP_EDSS_A!$B$87:$M$87)</f>
        <v>31.994465457612076</v>
      </c>
      <c r="P8" s="3"/>
      <c r="Q8" s="3"/>
      <c r="R8" s="4" t="s">
        <v>497</v>
      </c>
      <c r="S8" s="4" t="s">
        <v>497</v>
      </c>
      <c r="T8" s="4" t="s">
        <v>497</v>
      </c>
      <c r="U8" s="3">
        <v>165.73866416046266</v>
      </c>
      <c r="V8" s="3">
        <v>190.00355385069707</v>
      </c>
      <c r="W8" s="4" t="s">
        <v>497</v>
      </c>
      <c r="X8" s="4" t="s">
        <v>497</v>
      </c>
      <c r="Y8" s="3">
        <v>140.16591755472308</v>
      </c>
      <c r="Z8" s="3" t="s">
        <v>313</v>
      </c>
      <c r="AA8" s="4" t="s">
        <v>497</v>
      </c>
      <c r="AB8" s="4" t="s">
        <v>497</v>
      </c>
      <c r="AC8" s="4" t="s">
        <v>497</v>
      </c>
      <c r="AD8" s="3"/>
      <c r="AE8" s="5" t="s">
        <v>497</v>
      </c>
      <c r="AF8" s="5"/>
      <c r="AG8" s="3">
        <f>SUM(AI8:AP8,AR8:AT8)</f>
        <v>694.9596201443156</v>
      </c>
      <c r="AH8" s="3"/>
      <c r="AI8" s="3">
        <v>22.10903336527178</v>
      </c>
      <c r="AJ8" s="3">
        <v>28.94996117370896</v>
      </c>
      <c r="AK8" s="3">
        <v>13.684357800000003</v>
      </c>
      <c r="AL8" s="3">
        <v>165.73866416046266</v>
      </c>
      <c r="AM8" s="3">
        <v>190.00355385069707</v>
      </c>
      <c r="AN8" s="3">
        <v>17.85102843466162</v>
      </c>
      <c r="AO8" s="3">
        <v>6.510686867032966</v>
      </c>
      <c r="AP8" s="3">
        <v>140.16591755472308</v>
      </c>
      <c r="AQ8" s="3" t="s">
        <v>313</v>
      </c>
      <c r="AR8" s="3">
        <v>44.77362024618227</v>
      </c>
      <c r="AS8" s="3">
        <v>10.164004470749</v>
      </c>
      <c r="AT8" s="3">
        <v>55.00879222082617</v>
      </c>
      <c r="AU8" s="3"/>
      <c r="AV8" s="3"/>
      <c r="AW8" s="3"/>
      <c r="AX8" s="3">
        <v>17.326021480560563</v>
      </c>
      <c r="AY8" s="3">
        <v>15.517662109174298</v>
      </c>
      <c r="AZ8" s="3">
        <v>10.583988630341423</v>
      </c>
      <c r="BA8" s="3"/>
      <c r="BB8" s="4"/>
      <c r="BC8" s="3"/>
      <c r="BD8" s="4"/>
      <c r="BE8" s="4"/>
      <c r="BF8" s="4"/>
      <c r="BG8" s="4"/>
      <c r="BH8" s="4"/>
      <c r="BI8" s="3"/>
      <c r="BJ8" s="4"/>
      <c r="BK8" s="4"/>
      <c r="BL8" s="4"/>
      <c r="BM8" s="4"/>
    </row>
    <row r="9" spans="1:65" ht="12.75">
      <c r="A9" s="2" t="s">
        <v>519</v>
      </c>
      <c r="B9" s="3">
        <v>30.409963490472002</v>
      </c>
      <c r="C9" s="3">
        <v>25.648789549269118</v>
      </c>
      <c r="D9" s="3">
        <v>14.906070593996143</v>
      </c>
      <c r="E9" s="3">
        <v>18.149345366983926</v>
      </c>
      <c r="F9" s="4">
        <v>42.92916212810089</v>
      </c>
      <c r="G9" s="3">
        <v>1.9272186678783714</v>
      </c>
      <c r="H9" s="3">
        <v>10.268230470893757</v>
      </c>
      <c r="I9" s="3">
        <v>7.35733271440808</v>
      </c>
      <c r="J9" s="3">
        <v>27.472088474040923</v>
      </c>
      <c r="K9" s="3">
        <v>29.767253693906902</v>
      </c>
      <c r="L9" s="3">
        <v>2.4068119317913763</v>
      </c>
      <c r="M9" s="3">
        <v>6.6408297599917505</v>
      </c>
      <c r="N9" s="3"/>
      <c r="O9" s="3">
        <f>SUMPRODUCT(B9:M9,NGDP_EDSS_A!$B$87:$M$87)</f>
        <v>32.30816631978756</v>
      </c>
      <c r="P9" s="3"/>
      <c r="Q9" s="3"/>
      <c r="R9" s="4" t="s">
        <v>497</v>
      </c>
      <c r="S9" s="4" t="s">
        <v>497</v>
      </c>
      <c r="T9" s="4" t="s">
        <v>497</v>
      </c>
      <c r="U9" s="3">
        <v>168.91846336804193</v>
      </c>
      <c r="V9" s="3">
        <v>197.76724477551443</v>
      </c>
      <c r="W9" s="4" t="s">
        <v>497</v>
      </c>
      <c r="X9" s="4" t="s">
        <v>497</v>
      </c>
      <c r="Y9" s="3">
        <v>141.18933449132885</v>
      </c>
      <c r="Z9" s="3" t="s">
        <v>313</v>
      </c>
      <c r="AA9" s="4" t="s">
        <v>497</v>
      </c>
      <c r="AB9" s="4" t="s">
        <v>497</v>
      </c>
      <c r="AC9" s="4" t="s">
        <v>497</v>
      </c>
      <c r="AD9" s="3"/>
      <c r="AE9" s="5" t="s">
        <v>497</v>
      </c>
      <c r="AF9" s="5"/>
      <c r="AG9" s="3">
        <f aca="true" t="shared" si="0" ref="AG9:AG72">SUM(AI9:AP9,AR9:AT9)</f>
        <v>710.7348462123008</v>
      </c>
      <c r="AH9" s="3"/>
      <c r="AI9" s="3">
        <v>22.68335060653658</v>
      </c>
      <c r="AJ9" s="3">
        <v>29.361880556782268</v>
      </c>
      <c r="AK9" s="3">
        <v>14.241790700000003</v>
      </c>
      <c r="AL9" s="3">
        <v>168.91846336804193</v>
      </c>
      <c r="AM9" s="3">
        <v>197.76724477551443</v>
      </c>
      <c r="AN9" s="3">
        <v>18.50971647648525</v>
      </c>
      <c r="AO9" s="3">
        <v>6.524530844652197</v>
      </c>
      <c r="AP9" s="3">
        <v>141.18933449132885</v>
      </c>
      <c r="AQ9" s="3" t="s">
        <v>313</v>
      </c>
      <c r="AR9" s="3">
        <v>46.02244168823082</v>
      </c>
      <c r="AS9" s="3">
        <v>10.419911309455156</v>
      </c>
      <c r="AT9" s="3">
        <v>55.09618139527333</v>
      </c>
      <c r="AU9" s="3"/>
      <c r="AV9" s="3"/>
      <c r="AW9" s="3"/>
      <c r="AX9" s="3">
        <v>17.59182072446372</v>
      </c>
      <c r="AY9" s="3">
        <v>15.751984715444525</v>
      </c>
      <c r="AZ9" s="3">
        <v>10.832869551104427</v>
      </c>
      <c r="BA9" s="3"/>
      <c r="BB9" s="4"/>
      <c r="BC9" s="3"/>
      <c r="BD9" s="4"/>
      <c r="BE9" s="4"/>
      <c r="BF9" s="4"/>
      <c r="BG9" s="4"/>
      <c r="BH9" s="4"/>
      <c r="BI9" s="3"/>
      <c r="BJ9" s="4"/>
      <c r="BK9" s="4"/>
      <c r="BL9" s="4"/>
      <c r="BM9" s="4"/>
    </row>
    <row r="10" spans="1:65" ht="12.75">
      <c r="A10" s="2" t="s">
        <v>520</v>
      </c>
      <c r="B10" s="3">
        <v>30.854034219105486</v>
      </c>
      <c r="C10" s="3">
        <v>25.823291577949924</v>
      </c>
      <c r="D10" s="3">
        <v>15.001705925804233</v>
      </c>
      <c r="E10" s="3">
        <v>18.331934354580024</v>
      </c>
      <c r="F10" s="4">
        <v>43.245056086085775</v>
      </c>
      <c r="G10" s="3">
        <v>1.8993865625914461</v>
      </c>
      <c r="H10" s="3">
        <v>10.439517897538789</v>
      </c>
      <c r="I10" s="3">
        <v>7.403605247203122</v>
      </c>
      <c r="J10" s="3">
        <v>27.66201505446194</v>
      </c>
      <c r="K10" s="3">
        <v>30.084730752098064</v>
      </c>
      <c r="L10" s="3">
        <v>2.4144103909290227</v>
      </c>
      <c r="M10" s="3">
        <v>6.850503991544281</v>
      </c>
      <c r="N10" s="3"/>
      <c r="O10" s="3">
        <f>SUMPRODUCT(B10:M10,NGDP_EDSS_A!$B$87:$M$87)</f>
        <v>32.57603533490308</v>
      </c>
      <c r="P10" s="3"/>
      <c r="Q10" s="3"/>
      <c r="R10" s="4" t="s">
        <v>497</v>
      </c>
      <c r="S10" s="4" t="s">
        <v>497</v>
      </c>
      <c r="T10" s="4" t="s">
        <v>497</v>
      </c>
      <c r="U10" s="3">
        <v>171.58044077359307</v>
      </c>
      <c r="V10" s="3">
        <v>198.124753639656</v>
      </c>
      <c r="W10" s="4" t="s">
        <v>497</v>
      </c>
      <c r="X10" s="4" t="s">
        <v>497</v>
      </c>
      <c r="Y10" s="3">
        <v>144.02278092406226</v>
      </c>
      <c r="Z10" s="3" t="s">
        <v>313</v>
      </c>
      <c r="AA10" s="4" t="s">
        <v>497</v>
      </c>
      <c r="AB10" s="4" t="s">
        <v>497</v>
      </c>
      <c r="AC10" s="4" t="s">
        <v>497</v>
      </c>
      <c r="AD10" s="3"/>
      <c r="AE10" s="5" t="s">
        <v>497</v>
      </c>
      <c r="AF10" s="5"/>
      <c r="AG10" s="3">
        <f t="shared" si="0"/>
        <v>719.2083237298671</v>
      </c>
      <c r="AH10" s="3"/>
      <c r="AI10" s="3">
        <v>23.12266895415562</v>
      </c>
      <c r="AJ10" s="3">
        <v>29.706092942865315</v>
      </c>
      <c r="AK10" s="3">
        <v>14.492212075000003</v>
      </c>
      <c r="AL10" s="3">
        <v>171.58044077359307</v>
      </c>
      <c r="AM10" s="3">
        <v>198.124753639656</v>
      </c>
      <c r="AN10" s="3">
        <v>18.859917354759204</v>
      </c>
      <c r="AO10" s="3">
        <v>6.552218775456977</v>
      </c>
      <c r="AP10" s="3">
        <v>144.02278092406226</v>
      </c>
      <c r="AQ10" s="3" t="s">
        <v>313</v>
      </c>
      <c r="AR10" s="3">
        <v>46.74139348724627</v>
      </c>
      <c r="AS10" s="3">
        <v>10.628076038767965</v>
      </c>
      <c r="AT10" s="3">
        <v>55.37776876430442</v>
      </c>
      <c r="AU10" s="3"/>
      <c r="AV10" s="3"/>
      <c r="AW10" s="3"/>
      <c r="AX10" s="3">
        <v>18.086616239920275</v>
      </c>
      <c r="AY10" s="3">
        <v>15.994364259443804</v>
      </c>
      <c r="AZ10" s="3">
        <v>10.963859509400718</v>
      </c>
      <c r="BA10" s="3"/>
      <c r="BB10" s="4"/>
      <c r="BC10" s="3"/>
      <c r="BD10" s="4"/>
      <c r="BE10" s="4"/>
      <c r="BF10" s="4"/>
      <c r="BG10" s="4"/>
      <c r="BH10" s="4"/>
      <c r="BI10" s="3"/>
      <c r="BJ10" s="4"/>
      <c r="BK10" s="4"/>
      <c r="BL10" s="4"/>
      <c r="BM10" s="4"/>
    </row>
    <row r="11" spans="1:65" ht="12.75">
      <c r="A11" s="2" t="s">
        <v>521</v>
      </c>
      <c r="B11" s="3">
        <v>31.13823948528543</v>
      </c>
      <c r="C11" s="3">
        <v>25.947398624081288</v>
      </c>
      <c r="D11" s="3">
        <v>15.084300076077133</v>
      </c>
      <c r="E11" s="3">
        <v>18.5449548401086</v>
      </c>
      <c r="F11" s="4">
        <v>43.68729244405261</v>
      </c>
      <c r="G11" s="3">
        <v>1.936496036292929</v>
      </c>
      <c r="H11" s="3">
        <v>10.673911218210943</v>
      </c>
      <c r="I11" s="3">
        <v>7.542422845588179</v>
      </c>
      <c r="J11" s="3">
        <v>27.85035891314352</v>
      </c>
      <c r="K11" s="3">
        <v>30.508033496352933</v>
      </c>
      <c r="L11" s="3">
        <v>2.446703842264001</v>
      </c>
      <c r="M11" s="3">
        <v>6.991432573407464</v>
      </c>
      <c r="N11" s="3"/>
      <c r="O11" s="3">
        <f>SUMPRODUCT(B11:M11,NGDP_EDSS_A!$B$87:$M$87)</f>
        <v>32.920122942787664</v>
      </c>
      <c r="P11" s="3"/>
      <c r="Q11" s="3"/>
      <c r="R11" s="4" t="s">
        <v>497</v>
      </c>
      <c r="S11" s="4" t="s">
        <v>497</v>
      </c>
      <c r="T11" s="4" t="s">
        <v>497</v>
      </c>
      <c r="U11" s="3">
        <v>173.80100386079312</v>
      </c>
      <c r="V11" s="3">
        <v>202.3641079662062</v>
      </c>
      <c r="W11" s="4" t="s">
        <v>497</v>
      </c>
      <c r="X11" s="4" t="s">
        <v>497</v>
      </c>
      <c r="Y11" s="3">
        <v>144.18338587287667</v>
      </c>
      <c r="Z11" s="3" t="s">
        <v>313</v>
      </c>
      <c r="AA11" s="4" t="s">
        <v>497</v>
      </c>
      <c r="AB11" s="4" t="s">
        <v>497</v>
      </c>
      <c r="AC11" s="4" t="s">
        <v>497</v>
      </c>
      <c r="AD11" s="3"/>
      <c r="AE11" s="5" t="s">
        <v>497</v>
      </c>
      <c r="AF11" s="5"/>
      <c r="AG11" s="3">
        <f t="shared" si="0"/>
        <v>728.0533129655449</v>
      </c>
      <c r="AH11" s="3"/>
      <c r="AI11" s="3">
        <v>23.41754024631687</v>
      </c>
      <c r="AJ11" s="3">
        <v>29.9716049663379</v>
      </c>
      <c r="AK11" s="3">
        <v>14.640577750000004</v>
      </c>
      <c r="AL11" s="3">
        <v>173.80100386079312</v>
      </c>
      <c r="AM11" s="3">
        <v>202.3641079662062</v>
      </c>
      <c r="AN11" s="3">
        <v>18.75320795022964</v>
      </c>
      <c r="AO11" s="3">
        <v>6.593137593932238</v>
      </c>
      <c r="AP11" s="3">
        <v>144.18338587287667</v>
      </c>
      <c r="AQ11" s="3" t="s">
        <v>313</v>
      </c>
      <c r="AR11" s="3">
        <v>47.71245476096376</v>
      </c>
      <c r="AS11" s="3">
        <v>10.801577317629661</v>
      </c>
      <c r="AT11" s="3">
        <v>55.814714680258916</v>
      </c>
      <c r="AU11" s="3"/>
      <c r="AV11" s="3"/>
      <c r="AW11" s="3"/>
      <c r="AX11" s="3">
        <v>18.331969388141797</v>
      </c>
      <c r="AY11" s="3">
        <v>16.234729569049946</v>
      </c>
      <c r="AZ11" s="3">
        <v>11.199641434334069</v>
      </c>
      <c r="BA11" s="3"/>
      <c r="BB11" s="4"/>
      <c r="BC11" s="3"/>
      <c r="BD11" s="4"/>
      <c r="BE11" s="4"/>
      <c r="BF11" s="4"/>
      <c r="BG11" s="4"/>
      <c r="BH11" s="4"/>
      <c r="BI11" s="3"/>
      <c r="BJ11" s="4"/>
      <c r="BK11" s="4"/>
      <c r="BL11" s="4"/>
      <c r="BM11" s="4"/>
    </row>
    <row r="12" spans="1:65" ht="12.75">
      <c r="A12" s="2" t="s">
        <v>349</v>
      </c>
      <c r="B12" s="3">
        <v>31.431326166213633</v>
      </c>
      <c r="C12" s="3">
        <v>26.31600495403178</v>
      </c>
      <c r="D12" s="3">
        <v>15.401635495546824</v>
      </c>
      <c r="E12" s="3">
        <v>18.800579422743027</v>
      </c>
      <c r="F12" s="4">
        <v>44.44542637505477</v>
      </c>
      <c r="G12" s="3">
        <v>1.9356260221540365</v>
      </c>
      <c r="H12" s="3">
        <v>10.845198644855977</v>
      </c>
      <c r="I12" s="3">
        <v>7.611831644780708</v>
      </c>
      <c r="J12" s="3">
        <v>28.292729573085087</v>
      </c>
      <c r="K12" s="3">
        <v>31.218577388646228</v>
      </c>
      <c r="L12" s="3">
        <v>2.507491515365146</v>
      </c>
      <c r="M12" s="3">
        <v>7.108300177879365</v>
      </c>
      <c r="N12" s="3"/>
      <c r="O12" s="3">
        <f>SUMPRODUCT(B12:M12,NGDP_EDSS_A!$B$88:$M$88)</f>
        <v>33.47674546429301</v>
      </c>
      <c r="P12" s="3">
        <f aca="true" t="shared" si="1" ref="P12:P75">(O12/O8-1)*100</f>
        <v>4.632926306097329</v>
      </c>
      <c r="Q12" s="3"/>
      <c r="R12" s="4" t="s">
        <v>497</v>
      </c>
      <c r="S12" s="4" t="s">
        <v>497</v>
      </c>
      <c r="T12" s="4" t="s">
        <v>497</v>
      </c>
      <c r="U12" s="3">
        <v>174.30807542649669</v>
      </c>
      <c r="V12" s="3">
        <v>199.29953250574502</v>
      </c>
      <c r="W12" s="4" t="s">
        <v>497</v>
      </c>
      <c r="X12" s="4" t="s">
        <v>497</v>
      </c>
      <c r="Y12" s="3">
        <v>143.42959768245566</v>
      </c>
      <c r="Z12" s="3" t="s">
        <v>313</v>
      </c>
      <c r="AA12" s="4" t="s">
        <v>497</v>
      </c>
      <c r="AB12" s="4" t="s">
        <v>497</v>
      </c>
      <c r="AC12" s="4" t="s">
        <v>497</v>
      </c>
      <c r="AD12" s="3"/>
      <c r="AE12" s="5" t="s">
        <v>497</v>
      </c>
      <c r="AF12" s="5"/>
      <c r="AG12" s="3">
        <f t="shared" si="0"/>
        <v>725.5597383418911</v>
      </c>
      <c r="AH12" s="3"/>
      <c r="AI12" s="3">
        <v>23.448584430253288</v>
      </c>
      <c r="AJ12" s="3">
        <v>30.15841660441514</v>
      </c>
      <c r="AK12" s="3">
        <v>13.897194275000004</v>
      </c>
      <c r="AL12" s="3">
        <v>174.30807542649669</v>
      </c>
      <c r="AM12" s="3">
        <v>199.29953250574502</v>
      </c>
      <c r="AN12" s="3">
        <v>19.24407120606575</v>
      </c>
      <c r="AO12" s="3">
        <v>6.64728730007798</v>
      </c>
      <c r="AP12" s="3">
        <v>143.42959768245566</v>
      </c>
      <c r="AQ12" s="3" t="s">
        <v>313</v>
      </c>
      <c r="AR12" s="3">
        <v>47.935982084149266</v>
      </c>
      <c r="AS12" s="3">
        <v>10.94041512105021</v>
      </c>
      <c r="AT12" s="3">
        <v>56.25058170618207</v>
      </c>
      <c r="AU12" s="3"/>
      <c r="AV12" s="3"/>
      <c r="AW12" s="3"/>
      <c r="AX12" s="3">
        <v>18.368772360409732</v>
      </c>
      <c r="AY12" s="3">
        <v>16.858470833305073</v>
      </c>
      <c r="AZ12" s="3">
        <v>11.487819342585926</v>
      </c>
      <c r="BA12" s="3"/>
      <c r="BB12" s="4"/>
      <c r="BC12" s="3"/>
      <c r="BD12" s="4"/>
      <c r="BE12" s="4"/>
      <c r="BF12" s="4"/>
      <c r="BG12" s="4"/>
      <c r="BH12" s="4"/>
      <c r="BI12" s="3"/>
      <c r="BJ12" s="4"/>
      <c r="BK12" s="4"/>
      <c r="BL12" s="4"/>
      <c r="BM12" s="4"/>
    </row>
    <row r="13" spans="1:65" ht="12.75">
      <c r="A13" s="2" t="s">
        <v>350</v>
      </c>
      <c r="B13" s="3">
        <v>31.751057090854516</v>
      </c>
      <c r="C13" s="3">
        <v>26.658572757219595</v>
      </c>
      <c r="D13" s="3">
        <v>15.73201209663869</v>
      </c>
      <c r="E13" s="3">
        <v>19.098808102483325</v>
      </c>
      <c r="F13" s="4">
        <v>45.10878814210603</v>
      </c>
      <c r="G13" s="3">
        <v>1.992135429290569</v>
      </c>
      <c r="H13" s="3">
        <v>11.142697859555248</v>
      </c>
      <c r="I13" s="3">
        <v>7.704376710370724</v>
      </c>
      <c r="J13" s="3">
        <v>28.7184816570953</v>
      </c>
      <c r="K13" s="3">
        <v>32.019829011548914</v>
      </c>
      <c r="L13" s="3">
        <v>2.553082270209997</v>
      </c>
      <c r="M13" s="3">
        <v>7.273289737133818</v>
      </c>
      <c r="N13" s="3"/>
      <c r="O13" s="3">
        <f>SUMPRODUCT(B13:M13,NGDP_EDSS_A!$B$88:$M$88)</f>
        <v>34.001728882171285</v>
      </c>
      <c r="P13" s="3">
        <f t="shared" si="1"/>
        <v>5.241902451599301</v>
      </c>
      <c r="Q13" s="3"/>
      <c r="R13" s="4" t="s">
        <v>497</v>
      </c>
      <c r="S13" s="4" t="s">
        <v>497</v>
      </c>
      <c r="T13" s="4" t="s">
        <v>497</v>
      </c>
      <c r="U13" s="3">
        <v>177.0652502149906</v>
      </c>
      <c r="V13" s="3">
        <v>202.87487054294974</v>
      </c>
      <c r="W13" s="4" t="s">
        <v>497</v>
      </c>
      <c r="X13" s="4" t="s">
        <v>497</v>
      </c>
      <c r="Y13" s="3">
        <v>144.0345039130268</v>
      </c>
      <c r="Z13" s="3" t="s">
        <v>313</v>
      </c>
      <c r="AA13" s="4" t="s">
        <v>497</v>
      </c>
      <c r="AB13" s="4" t="s">
        <v>497</v>
      </c>
      <c r="AC13" s="4" t="s">
        <v>497</v>
      </c>
      <c r="AD13" s="3"/>
      <c r="AE13" s="5" t="s">
        <v>497</v>
      </c>
      <c r="AF13" s="5"/>
      <c r="AG13" s="3">
        <f t="shared" si="0"/>
        <v>736.3669190443129</v>
      </c>
      <c r="AH13" s="3"/>
      <c r="AI13" s="3">
        <v>23.956563808146367</v>
      </c>
      <c r="AJ13" s="3">
        <v>30.4135057958077</v>
      </c>
      <c r="AK13" s="3">
        <v>14.824162825000004</v>
      </c>
      <c r="AL13" s="3">
        <v>177.0652502149906</v>
      </c>
      <c r="AM13" s="3">
        <v>202.87487054294974</v>
      </c>
      <c r="AN13" s="3">
        <v>19.689825502373075</v>
      </c>
      <c r="AO13" s="3">
        <v>6.718346458020382</v>
      </c>
      <c r="AP13" s="3">
        <v>144.0345039130268</v>
      </c>
      <c r="AQ13" s="3" t="s">
        <v>313</v>
      </c>
      <c r="AR13" s="3">
        <v>48.34052986679218</v>
      </c>
      <c r="AS13" s="3">
        <v>11.101558703433934</v>
      </c>
      <c r="AT13" s="3">
        <v>57.347801413772025</v>
      </c>
      <c r="AU13" s="3"/>
      <c r="AV13" s="3"/>
      <c r="AW13" s="3"/>
      <c r="AX13" s="3">
        <v>18.777694274043945</v>
      </c>
      <c r="AY13" s="3">
        <v>16.83676186214157</v>
      </c>
      <c r="AZ13" s="3">
        <v>11.906987209134114</v>
      </c>
      <c r="BA13" s="3"/>
      <c r="BB13" s="4"/>
      <c r="BC13" s="3"/>
      <c r="BD13" s="4"/>
      <c r="BE13" s="4"/>
      <c r="BF13" s="4"/>
      <c r="BG13" s="4"/>
      <c r="BH13" s="4"/>
      <c r="BI13" s="3"/>
      <c r="BJ13" s="4"/>
      <c r="BK13" s="4"/>
      <c r="BL13" s="4"/>
      <c r="BM13" s="4"/>
    </row>
    <row r="14" spans="1:65" ht="12.75">
      <c r="A14" s="2" t="s">
        <v>351</v>
      </c>
      <c r="B14" s="3">
        <v>32.39051893987011</v>
      </c>
      <c r="C14" s="3">
        <v>27.011873754740375</v>
      </c>
      <c r="D14" s="3">
        <v>16.166718150750203</v>
      </c>
      <c r="E14" s="3">
        <v>19.36051898470423</v>
      </c>
      <c r="F14" s="4">
        <v>45.708976901640966</v>
      </c>
      <c r="G14" s="3">
        <v>1.9513628190678125</v>
      </c>
      <c r="H14" s="3">
        <v>11.35906092488123</v>
      </c>
      <c r="I14" s="3">
        <v>7.79692177596074</v>
      </c>
      <c r="J14" s="3">
        <v>28.921070009454947</v>
      </c>
      <c r="K14" s="3">
        <v>32.397777890650275</v>
      </c>
      <c r="L14" s="3">
        <v>2.621468402448782</v>
      </c>
      <c r="M14" s="3">
        <v>7.345472669307642</v>
      </c>
      <c r="N14" s="3"/>
      <c r="O14" s="3">
        <f>SUMPRODUCT(B14:M14,NGDP_EDSS_A!$B$88:$M$88)</f>
        <v>34.46212545714442</v>
      </c>
      <c r="P14" s="3">
        <f t="shared" si="1"/>
        <v>5.789808682521014</v>
      </c>
      <c r="Q14" s="3"/>
      <c r="R14" s="4" t="s">
        <v>497</v>
      </c>
      <c r="S14" s="4" t="s">
        <v>497</v>
      </c>
      <c r="T14" s="4" t="s">
        <v>497</v>
      </c>
      <c r="U14" s="3">
        <v>179.8478737075525</v>
      </c>
      <c r="V14" s="3">
        <v>203.8452695596045</v>
      </c>
      <c r="W14" s="4" t="s">
        <v>497</v>
      </c>
      <c r="X14" s="4" t="s">
        <v>497</v>
      </c>
      <c r="Y14" s="3">
        <v>146.14464192664704</v>
      </c>
      <c r="Z14" s="3" t="s">
        <v>313</v>
      </c>
      <c r="AA14" s="4" t="s">
        <v>497</v>
      </c>
      <c r="AB14" s="4" t="s">
        <v>497</v>
      </c>
      <c r="AC14" s="4" t="s">
        <v>497</v>
      </c>
      <c r="AD14" s="3"/>
      <c r="AE14" s="5" t="s">
        <v>497</v>
      </c>
      <c r="AF14" s="5"/>
      <c r="AG14" s="3">
        <f t="shared" si="0"/>
        <v>745.4857882175322</v>
      </c>
      <c r="AH14" s="3"/>
      <c r="AI14" s="3">
        <v>24.34281294875525</v>
      </c>
      <c r="AJ14" s="3">
        <v>30.736872517730692</v>
      </c>
      <c r="AK14" s="3">
        <v>14.803527625000005</v>
      </c>
      <c r="AL14" s="3">
        <v>179.8478737075525</v>
      </c>
      <c r="AM14" s="3">
        <v>203.8452695596045</v>
      </c>
      <c r="AN14" s="3">
        <v>20.607526401326847</v>
      </c>
      <c r="AO14" s="3">
        <v>6.806315092193127</v>
      </c>
      <c r="AP14" s="3">
        <v>146.14464192664704</v>
      </c>
      <c r="AQ14" s="3" t="s">
        <v>313</v>
      </c>
      <c r="AR14" s="3">
        <v>48.66299550475593</v>
      </c>
      <c r="AS14" s="3">
        <v>11.28500806478083</v>
      </c>
      <c r="AT14" s="3">
        <v>58.40294486918543</v>
      </c>
      <c r="AU14" s="3"/>
      <c r="AV14" s="3"/>
      <c r="AW14" s="3"/>
      <c r="AX14" s="3">
        <v>19.03531507959267</v>
      </c>
      <c r="AY14" s="3">
        <v>17.09547908547008</v>
      </c>
      <c r="AZ14" s="3">
        <v>12.077274154919298</v>
      </c>
      <c r="BA14" s="3"/>
      <c r="BB14" s="4"/>
      <c r="BC14" s="3"/>
      <c r="BD14" s="4"/>
      <c r="BE14" s="4"/>
      <c r="BF14" s="4"/>
      <c r="BG14" s="4"/>
      <c r="BH14" s="4"/>
      <c r="BI14" s="3"/>
      <c r="BJ14" s="4"/>
      <c r="BK14" s="4"/>
      <c r="BL14" s="4"/>
      <c r="BM14" s="4"/>
    </row>
    <row r="15" spans="1:65" ht="12.75">
      <c r="A15" s="2" t="s">
        <v>352</v>
      </c>
      <c r="B15" s="3">
        <v>32.71913127899307</v>
      </c>
      <c r="C15" s="3">
        <v>27.34549722878079</v>
      </c>
      <c r="D15" s="3">
        <v>16.38407117782774</v>
      </c>
      <c r="E15" s="3">
        <v>19.634402466098265</v>
      </c>
      <c r="F15" s="4">
        <v>46.18280880099204</v>
      </c>
      <c r="G15" s="3">
        <v>1.9878435755829083</v>
      </c>
      <c r="H15" s="3">
        <v>11.593454245463233</v>
      </c>
      <c r="I15" s="3">
        <v>7.889466841550825</v>
      </c>
      <c r="J15" s="3">
        <v>29.33099487844317</v>
      </c>
      <c r="K15" s="3">
        <v>33.00249609657749</v>
      </c>
      <c r="L15" s="3">
        <v>2.724047600787966</v>
      </c>
      <c r="M15" s="3">
        <v>7.589519725704858</v>
      </c>
      <c r="N15" s="3"/>
      <c r="O15" s="3">
        <f>SUMPRODUCT(B15:M15,NGDP_EDSS_A!$B$88:$M$88)</f>
        <v>34.8649751164366</v>
      </c>
      <c r="P15" s="3">
        <f t="shared" si="1"/>
        <v>5.907791344002322</v>
      </c>
      <c r="Q15" s="3"/>
      <c r="R15" s="4" t="s">
        <v>497</v>
      </c>
      <c r="S15" s="4" t="s">
        <v>497</v>
      </c>
      <c r="T15" s="4" t="s">
        <v>497</v>
      </c>
      <c r="U15" s="3">
        <v>181.34546038762258</v>
      </c>
      <c r="V15" s="3">
        <v>205.5308110024371</v>
      </c>
      <c r="W15" s="4" t="s">
        <v>497</v>
      </c>
      <c r="X15" s="4" t="s">
        <v>497</v>
      </c>
      <c r="Y15" s="3">
        <v>146.96876805085535</v>
      </c>
      <c r="Z15" s="3" t="s">
        <v>313</v>
      </c>
      <c r="AA15" s="4" t="s">
        <v>497</v>
      </c>
      <c r="AB15" s="4" t="s">
        <v>497</v>
      </c>
      <c r="AC15" s="4" t="s">
        <v>497</v>
      </c>
      <c r="AD15" s="3"/>
      <c r="AE15" s="5" t="s">
        <v>497</v>
      </c>
      <c r="AF15" s="5"/>
      <c r="AG15" s="3">
        <f t="shared" si="0"/>
        <v>750.24834317078</v>
      </c>
      <c r="AH15" s="3"/>
      <c r="AI15" s="3">
        <v>24.25351389077112</v>
      </c>
      <c r="AJ15" s="3">
        <v>31.108917370922093</v>
      </c>
      <c r="AK15" s="3">
        <v>14.711533400000004</v>
      </c>
      <c r="AL15" s="3">
        <v>181.34546038762258</v>
      </c>
      <c r="AM15" s="3">
        <v>205.5308110024371</v>
      </c>
      <c r="AN15" s="3">
        <v>20.23404347297367</v>
      </c>
      <c r="AO15" s="3">
        <v>6.917061830941117</v>
      </c>
      <c r="AP15" s="3">
        <v>146.96876805085535</v>
      </c>
      <c r="AQ15" s="3" t="s">
        <v>313</v>
      </c>
      <c r="AR15" s="3">
        <v>48.12652994409745</v>
      </c>
      <c r="AS15" s="3">
        <v>11.472781101750488</v>
      </c>
      <c r="AT15" s="3">
        <v>59.578922718409096</v>
      </c>
      <c r="AU15" s="3"/>
      <c r="AV15" s="3"/>
      <c r="AW15" s="3"/>
      <c r="AX15" s="3">
        <v>19.342006514777513</v>
      </c>
      <c r="AY15" s="3">
        <v>17.404104562136816</v>
      </c>
      <c r="AZ15" s="3">
        <v>12.208264113215629</v>
      </c>
      <c r="BA15" s="3"/>
      <c r="BB15" s="4"/>
      <c r="BC15" s="3"/>
      <c r="BD15" s="4"/>
      <c r="BE15" s="4"/>
      <c r="BF15" s="4"/>
      <c r="BG15" s="4"/>
      <c r="BH15" s="4"/>
      <c r="BI15" s="3"/>
      <c r="BJ15" s="4"/>
      <c r="BK15" s="4"/>
      <c r="BL15" s="4"/>
      <c r="BM15" s="4"/>
    </row>
    <row r="16" spans="1:65" ht="12.75">
      <c r="A16" s="2" t="s">
        <v>353</v>
      </c>
      <c r="B16" s="3">
        <v>33.234253324105055</v>
      </c>
      <c r="C16" s="3">
        <v>27.69432606186186</v>
      </c>
      <c r="D16" s="3">
        <v>16.47064388304631</v>
      </c>
      <c r="E16" s="3">
        <v>19.877854449437965</v>
      </c>
      <c r="F16" s="4">
        <v>46.81458587181041</v>
      </c>
      <c r="G16" s="3">
        <v>2.006441608323249</v>
      </c>
      <c r="H16" s="3">
        <v>11.854892949380016</v>
      </c>
      <c r="I16" s="3">
        <v>7.9820119071408415</v>
      </c>
      <c r="J16" s="3">
        <v>29.6720713623235</v>
      </c>
      <c r="K16" s="3">
        <v>33.697922033567686</v>
      </c>
      <c r="L16" s="3">
        <v>2.79433334783016</v>
      </c>
      <c r="M16" s="3">
        <v>7.716699177630162</v>
      </c>
      <c r="N16" s="3"/>
      <c r="O16" s="3">
        <f>SUMPRODUCT(B16:M16,NGDP_EDSS_A!$B$89:$M$89)</f>
        <v>35.214975248334916</v>
      </c>
      <c r="P16" s="3">
        <f t="shared" si="1"/>
        <v>5.1923499728966815</v>
      </c>
      <c r="Q16" s="3"/>
      <c r="R16" s="4" t="s">
        <v>497</v>
      </c>
      <c r="S16" s="4" t="s">
        <v>497</v>
      </c>
      <c r="T16" s="4" t="s">
        <v>497</v>
      </c>
      <c r="U16" s="3">
        <v>183.86897352188367</v>
      </c>
      <c r="V16" s="3">
        <v>207.52273517257896</v>
      </c>
      <c r="W16" s="4" t="s">
        <v>497</v>
      </c>
      <c r="X16" s="4" t="s">
        <v>497</v>
      </c>
      <c r="Y16" s="3">
        <v>148.59357432134294</v>
      </c>
      <c r="Z16" s="3" t="s">
        <v>313</v>
      </c>
      <c r="AA16" s="4" t="s">
        <v>497</v>
      </c>
      <c r="AB16" s="4" t="s">
        <v>497</v>
      </c>
      <c r="AC16" s="4" t="s">
        <v>497</v>
      </c>
      <c r="AD16" s="3"/>
      <c r="AE16" s="5" t="s">
        <v>497</v>
      </c>
      <c r="AF16" s="5"/>
      <c r="AG16" s="3">
        <f t="shared" si="0"/>
        <v>761.9641274770934</v>
      </c>
      <c r="AH16" s="3"/>
      <c r="AI16" s="3">
        <v>25.04577584307114</v>
      </c>
      <c r="AJ16" s="3">
        <v>31.52964037816679</v>
      </c>
      <c r="AK16" s="3">
        <v>15.385437250000004</v>
      </c>
      <c r="AL16" s="3">
        <v>183.86897352188367</v>
      </c>
      <c r="AM16" s="3">
        <v>207.52273517257896</v>
      </c>
      <c r="AN16" s="3">
        <v>21.258453776457007</v>
      </c>
      <c r="AO16" s="3">
        <v>7.050586674264354</v>
      </c>
      <c r="AP16" s="3">
        <v>148.59357432134294</v>
      </c>
      <c r="AQ16" s="3" t="s">
        <v>313</v>
      </c>
      <c r="AR16" s="3">
        <v>49.49847464063161</v>
      </c>
      <c r="AS16" s="3">
        <v>11.664877789352872</v>
      </c>
      <c r="AT16" s="3">
        <v>60.54559810934399</v>
      </c>
      <c r="AU16" s="3"/>
      <c r="AV16" s="3"/>
      <c r="AW16" s="3"/>
      <c r="AX16" s="3">
        <v>19.546467471676383</v>
      </c>
      <c r="AY16" s="3">
        <v>17.728620110479973</v>
      </c>
      <c r="AZ16" s="3">
        <v>12.404749050660087</v>
      </c>
      <c r="BA16" s="3"/>
      <c r="BB16" s="4"/>
      <c r="BC16" s="3"/>
      <c r="BD16" s="4"/>
      <c r="BE16" s="4"/>
      <c r="BF16" s="4"/>
      <c r="BG16" s="4"/>
      <c r="BH16" s="4"/>
      <c r="BI16" s="3"/>
      <c r="BJ16" s="4"/>
      <c r="BK16" s="4"/>
      <c r="BL16" s="4"/>
      <c r="BM16" s="4"/>
    </row>
    <row r="17" spans="1:65" ht="12.75">
      <c r="A17" s="2" t="s">
        <v>354</v>
      </c>
      <c r="B17" s="3">
        <v>33.66944263807874</v>
      </c>
      <c r="C17" s="3">
        <v>27.987700055141506</v>
      </c>
      <c r="D17" s="3">
        <v>16.95975830781027</v>
      </c>
      <c r="E17" s="3">
        <v>20.157824230479278</v>
      </c>
      <c r="F17" s="4">
        <v>47.28841415611107</v>
      </c>
      <c r="G17" s="3">
        <v>2.0622357065299655</v>
      </c>
      <c r="H17" s="3">
        <v>12.03519550374321</v>
      </c>
      <c r="I17" s="3">
        <v>8.09769323912841</v>
      </c>
      <c r="J17" s="3">
        <v>29.982284776594643</v>
      </c>
      <c r="K17" s="3">
        <v>34.51429161162232</v>
      </c>
      <c r="L17" s="3">
        <v>2.862719480049946</v>
      </c>
      <c r="M17" s="3">
        <v>7.799193957257389</v>
      </c>
      <c r="N17" s="3"/>
      <c r="O17" s="3">
        <f>SUMPRODUCT(B17:M17,NGDP_EDSS_A!$B$89:$M$89)</f>
        <v>35.63937906041378</v>
      </c>
      <c r="P17" s="3">
        <f t="shared" si="1"/>
        <v>4.816373261246709</v>
      </c>
      <c r="Q17" s="3"/>
      <c r="R17" s="4" t="s">
        <v>497</v>
      </c>
      <c r="S17" s="4" t="s">
        <v>497</v>
      </c>
      <c r="T17" s="4" t="s">
        <v>497</v>
      </c>
      <c r="U17" s="3">
        <v>184.5122079286461</v>
      </c>
      <c r="V17" s="3">
        <v>209.56578547955306</v>
      </c>
      <c r="W17" s="4" t="s">
        <v>497</v>
      </c>
      <c r="X17" s="4" t="s">
        <v>497</v>
      </c>
      <c r="Y17" s="3">
        <v>148.52558098534854</v>
      </c>
      <c r="Z17" s="3" t="s">
        <v>313</v>
      </c>
      <c r="AA17" s="4" t="s">
        <v>497</v>
      </c>
      <c r="AB17" s="4" t="s">
        <v>497</v>
      </c>
      <c r="AC17" s="4" t="s">
        <v>497</v>
      </c>
      <c r="AD17" s="3"/>
      <c r="AE17" s="5" t="s">
        <v>497</v>
      </c>
      <c r="AF17" s="5"/>
      <c r="AG17" s="3">
        <f t="shared" si="0"/>
        <v>767.7259669738271</v>
      </c>
      <c r="AH17" s="3"/>
      <c r="AI17" s="3">
        <v>25.033273348602034</v>
      </c>
      <c r="AJ17" s="3">
        <v>31.96966006468091</v>
      </c>
      <c r="AK17" s="3">
        <v>15.441559475000005</v>
      </c>
      <c r="AL17" s="3">
        <v>184.5122079286461</v>
      </c>
      <c r="AM17" s="3">
        <v>209.56578547955306</v>
      </c>
      <c r="AN17" s="3">
        <v>21.89288969111458</v>
      </c>
      <c r="AO17" s="3">
        <v>7.167999190232505</v>
      </c>
      <c r="AP17" s="3">
        <v>148.52558098534854</v>
      </c>
      <c r="AQ17" s="3" t="s">
        <v>313</v>
      </c>
      <c r="AR17" s="3">
        <v>49.728597831486674</v>
      </c>
      <c r="AS17" s="3">
        <v>11.912221618176313</v>
      </c>
      <c r="AT17" s="3">
        <v>61.9761913609864</v>
      </c>
      <c r="AU17" s="3"/>
      <c r="AV17" s="3"/>
      <c r="AW17" s="3"/>
      <c r="AX17" s="3">
        <v>19.975835480951496</v>
      </c>
      <c r="AY17" s="3">
        <v>17.935638649881163</v>
      </c>
      <c r="AZ17" s="3">
        <v>12.640530975593435</v>
      </c>
      <c r="BA17" s="3"/>
      <c r="BB17" s="4"/>
      <c r="BC17" s="3"/>
      <c r="BD17" s="4"/>
      <c r="BE17" s="4"/>
      <c r="BF17" s="4"/>
      <c r="BG17" s="4"/>
      <c r="BH17" s="4"/>
      <c r="BI17" s="3"/>
      <c r="BJ17" s="4"/>
      <c r="BK17" s="4"/>
      <c r="BL17" s="4"/>
      <c r="BM17" s="4"/>
    </row>
    <row r="18" spans="1:65" ht="12.75">
      <c r="A18" s="2" t="s">
        <v>355</v>
      </c>
      <c r="B18" s="3">
        <v>34.42436287651585</v>
      </c>
      <c r="C18" s="3">
        <v>28.4903713481982</v>
      </c>
      <c r="D18" s="3">
        <v>17.27825142151617</v>
      </c>
      <c r="E18" s="3">
        <v>20.547347404078387</v>
      </c>
      <c r="F18" s="4">
        <v>48.17290494729715</v>
      </c>
      <c r="G18" s="3">
        <v>2.030762112666649</v>
      </c>
      <c r="H18" s="3">
        <v>12.368755229315116</v>
      </c>
      <c r="I18" s="3">
        <v>8.259647103910957</v>
      </c>
      <c r="J18" s="3">
        <v>30.608251130790272</v>
      </c>
      <c r="K18" s="3">
        <v>34.77129684905449</v>
      </c>
      <c r="L18" s="3">
        <v>2.8266267991651386</v>
      </c>
      <c r="M18" s="3">
        <v>8.022617318747798</v>
      </c>
      <c r="N18" s="3"/>
      <c r="O18" s="3">
        <f>SUMPRODUCT(B18:M18,NGDP_EDSS_A!$B$89:$M$89)</f>
        <v>36.282076281329466</v>
      </c>
      <c r="P18" s="3">
        <f t="shared" si="1"/>
        <v>5.281017348881334</v>
      </c>
      <c r="Q18" s="3"/>
      <c r="R18" s="4" t="s">
        <v>497</v>
      </c>
      <c r="S18" s="4" t="s">
        <v>497</v>
      </c>
      <c r="T18" s="4" t="s">
        <v>497</v>
      </c>
      <c r="U18" s="3">
        <v>186.47327197155056</v>
      </c>
      <c r="V18" s="3">
        <v>212.52823336424447</v>
      </c>
      <c r="W18" s="4" t="s">
        <v>497</v>
      </c>
      <c r="X18" s="4" t="s">
        <v>497</v>
      </c>
      <c r="Y18" s="3">
        <v>150.5278675004948</v>
      </c>
      <c r="Z18" s="3" t="s">
        <v>313</v>
      </c>
      <c r="AA18" s="4" t="s">
        <v>497</v>
      </c>
      <c r="AB18" s="4" t="s">
        <v>497</v>
      </c>
      <c r="AC18" s="4" t="s">
        <v>497</v>
      </c>
      <c r="AD18" s="3"/>
      <c r="AE18" s="5" t="s">
        <v>497</v>
      </c>
      <c r="AF18" s="5"/>
      <c r="AG18" s="3">
        <f t="shared" si="0"/>
        <v>777.4700068280525</v>
      </c>
      <c r="AH18" s="3"/>
      <c r="AI18" s="3">
        <v>25.370098497799262</v>
      </c>
      <c r="AJ18" s="3">
        <v>32.42897640767956</v>
      </c>
      <c r="AK18" s="3">
        <v>15.756835300000004</v>
      </c>
      <c r="AL18" s="3">
        <v>186.47327197155056</v>
      </c>
      <c r="AM18" s="3">
        <v>212.52823336424447</v>
      </c>
      <c r="AN18" s="3">
        <v>21.756592685442577</v>
      </c>
      <c r="AO18" s="3">
        <v>7.26929935441189</v>
      </c>
      <c r="AP18" s="3">
        <v>150.5278675004948</v>
      </c>
      <c r="AQ18" s="3" t="s">
        <v>313</v>
      </c>
      <c r="AR18" s="3">
        <v>49.80628273937877</v>
      </c>
      <c r="AS18" s="3">
        <v>12.214812613210842</v>
      </c>
      <c r="AT18" s="3">
        <v>63.33773639383989</v>
      </c>
      <c r="AU18" s="3"/>
      <c r="AV18" s="3"/>
      <c r="AW18" s="3"/>
      <c r="AX18" s="3">
        <v>20.270259258768156</v>
      </c>
      <c r="AY18" s="3">
        <v>18.202860418658748</v>
      </c>
      <c r="AZ18" s="3">
        <v>12.85011490886751</v>
      </c>
      <c r="BA18" s="3"/>
      <c r="BB18" s="4"/>
      <c r="BC18" s="3"/>
      <c r="BD18" s="4"/>
      <c r="BE18" s="4"/>
      <c r="BF18" s="4"/>
      <c r="BG18" s="4"/>
      <c r="BH18" s="4"/>
      <c r="BI18" s="3"/>
      <c r="BJ18" s="4"/>
      <c r="BK18" s="4"/>
      <c r="BL18" s="4"/>
      <c r="BM18" s="4"/>
    </row>
    <row r="19" spans="1:65" ht="12.75">
      <c r="A19" s="2" t="s">
        <v>356</v>
      </c>
      <c r="B19" s="3">
        <v>35.12599462779405</v>
      </c>
      <c r="C19" s="3">
        <v>29.006459134931436</v>
      </c>
      <c r="D19" s="3">
        <v>17.522808633812847</v>
      </c>
      <c r="E19" s="3">
        <v>20.973388375135716</v>
      </c>
      <c r="F19" s="4">
        <v>49.05739212343267</v>
      </c>
      <c r="G19" s="3">
        <v>2.105154243592245</v>
      </c>
      <c r="H19" s="3">
        <v>12.549057783678311</v>
      </c>
      <c r="I19" s="3">
        <v>8.467873501488542</v>
      </c>
      <c r="J19" s="3">
        <v>31.034794575709846</v>
      </c>
      <c r="K19" s="3">
        <v>35.67837415862563</v>
      </c>
      <c r="L19" s="3">
        <v>2.853221406127896</v>
      </c>
      <c r="M19" s="3">
        <v>8.208230572909057</v>
      </c>
      <c r="N19" s="3"/>
      <c r="O19" s="3">
        <f>SUMPRODUCT(B19:M19,NGDP_EDSS_A!$B$89:$M$89)</f>
        <v>36.98631573240439</v>
      </c>
      <c r="P19" s="3">
        <f t="shared" si="1"/>
        <v>6.084446092054496</v>
      </c>
      <c r="Q19" s="3"/>
      <c r="R19" s="4" t="s">
        <v>497</v>
      </c>
      <c r="S19" s="4" t="s">
        <v>497</v>
      </c>
      <c r="T19" s="4" t="s">
        <v>497</v>
      </c>
      <c r="U19" s="3">
        <v>189.28541514254525</v>
      </c>
      <c r="V19" s="3">
        <v>216.92084140339665</v>
      </c>
      <c r="W19" s="4" t="s">
        <v>497</v>
      </c>
      <c r="X19" s="4" t="s">
        <v>497</v>
      </c>
      <c r="Y19" s="3">
        <v>151.2429698273328</v>
      </c>
      <c r="Z19" s="3" t="s">
        <v>313</v>
      </c>
      <c r="AA19" s="4" t="s">
        <v>497</v>
      </c>
      <c r="AB19" s="4" t="s">
        <v>497</v>
      </c>
      <c r="AC19" s="4" t="s">
        <v>497</v>
      </c>
      <c r="AD19" s="3"/>
      <c r="AE19" s="5" t="s">
        <v>497</v>
      </c>
      <c r="AF19" s="5"/>
      <c r="AG19" s="3">
        <f t="shared" si="0"/>
        <v>790.9125103118836</v>
      </c>
      <c r="AH19" s="3"/>
      <c r="AI19" s="3">
        <v>26.51345823221353</v>
      </c>
      <c r="AJ19" s="3">
        <v>32.923277871918536</v>
      </c>
      <c r="AK19" s="3">
        <v>16.078388150000002</v>
      </c>
      <c r="AL19" s="3">
        <v>189.28541514254525</v>
      </c>
      <c r="AM19" s="3">
        <v>216.92084140339665</v>
      </c>
      <c r="AN19" s="3">
        <v>22.97210982499265</v>
      </c>
      <c r="AO19" s="3">
        <v>7.359150286144886</v>
      </c>
      <c r="AP19" s="3">
        <v>151.2429698273328</v>
      </c>
      <c r="AQ19" s="3" t="s">
        <v>313</v>
      </c>
      <c r="AR19" s="3">
        <v>50.425563321677245</v>
      </c>
      <c r="AS19" s="3">
        <v>12.598863845105498</v>
      </c>
      <c r="AT19" s="3">
        <v>64.59247240655661</v>
      </c>
      <c r="AU19" s="3"/>
      <c r="AV19" s="3"/>
      <c r="AW19" s="3"/>
      <c r="AX19" s="3">
        <v>20.687359610715944</v>
      </c>
      <c r="AY19" s="3">
        <v>18.424426206800145</v>
      </c>
      <c r="AZ19" s="3">
        <v>13.164490808778641</v>
      </c>
      <c r="BA19" s="3"/>
      <c r="BB19" s="4"/>
      <c r="BC19" s="3"/>
      <c r="BD19" s="4"/>
      <c r="BE19" s="4"/>
      <c r="BF19" s="4"/>
      <c r="BG19" s="4"/>
      <c r="BH19" s="4"/>
      <c r="BI19" s="3"/>
      <c r="BJ19" s="4"/>
      <c r="BK19" s="4"/>
      <c r="BL19" s="4"/>
      <c r="BM19" s="4"/>
    </row>
    <row r="20" spans="1:65" ht="12.75">
      <c r="A20" s="2" t="s">
        <v>357</v>
      </c>
      <c r="B20" s="3">
        <v>35.86315203717828</v>
      </c>
      <c r="C20" s="3">
        <v>29.606623614540986</v>
      </c>
      <c r="D20" s="3">
        <v>18.046047320708873</v>
      </c>
      <c r="E20" s="3">
        <v>21.162063662257413</v>
      </c>
      <c r="F20" s="4">
        <v>49.84710713561717</v>
      </c>
      <c r="G20" s="3">
        <v>2.1545105612446256</v>
      </c>
      <c r="H20" s="3">
        <v>13.044889808177096</v>
      </c>
      <c r="I20" s="3">
        <v>8.699236165463617</v>
      </c>
      <c r="J20" s="3">
        <v>31.424144065090694</v>
      </c>
      <c r="K20" s="3">
        <v>36.26797440924969</v>
      </c>
      <c r="L20" s="3">
        <v>3.0032909741153344</v>
      </c>
      <c r="M20" s="3">
        <v>8.34915915477224</v>
      </c>
      <c r="N20" s="3"/>
      <c r="O20" s="3">
        <f>SUMPRODUCT(B20:M20,NGDP_EDSS_A!$B$90:$M$90)</f>
        <v>37.247785474063384</v>
      </c>
      <c r="P20" s="3">
        <f t="shared" si="1"/>
        <v>5.772573206123677</v>
      </c>
      <c r="Q20" s="3"/>
      <c r="R20" s="4" t="s">
        <v>497</v>
      </c>
      <c r="S20" s="4" t="s">
        <v>497</v>
      </c>
      <c r="T20" s="4" t="s">
        <v>497</v>
      </c>
      <c r="U20" s="3">
        <v>193.13592271955838</v>
      </c>
      <c r="V20" s="3">
        <v>220.64930845530864</v>
      </c>
      <c r="W20" s="4" t="s">
        <v>497</v>
      </c>
      <c r="X20" s="4" t="s">
        <v>497</v>
      </c>
      <c r="Y20" s="3">
        <v>152.60752574280718</v>
      </c>
      <c r="Z20" s="3" t="s">
        <v>313</v>
      </c>
      <c r="AA20" s="4" t="s">
        <v>497</v>
      </c>
      <c r="AB20" s="4" t="s">
        <v>497</v>
      </c>
      <c r="AC20" s="4" t="s">
        <v>497</v>
      </c>
      <c r="AD20" s="3"/>
      <c r="AE20" s="5" t="s">
        <v>497</v>
      </c>
      <c r="AF20" s="5"/>
      <c r="AG20" s="3">
        <f t="shared" si="0"/>
        <v>803.9536344725019</v>
      </c>
      <c r="AH20" s="3"/>
      <c r="AI20" s="3">
        <v>26.13324510513579</v>
      </c>
      <c r="AJ20" s="3">
        <v>33.45256443461294</v>
      </c>
      <c r="AK20" s="3">
        <v>16.622489425</v>
      </c>
      <c r="AL20" s="3">
        <v>193.13592271955838</v>
      </c>
      <c r="AM20" s="3">
        <v>220.64930845530864</v>
      </c>
      <c r="AN20" s="3">
        <v>23.054082038813338</v>
      </c>
      <c r="AO20" s="3">
        <v>7.437552009865175</v>
      </c>
      <c r="AP20" s="3">
        <v>152.60752574280718</v>
      </c>
      <c r="AQ20" s="3" t="s">
        <v>313</v>
      </c>
      <c r="AR20" s="3">
        <v>52.015172325710296</v>
      </c>
      <c r="AS20" s="3">
        <v>13.064375388830381</v>
      </c>
      <c r="AT20" s="3">
        <v>65.78139682685979</v>
      </c>
      <c r="AU20" s="3"/>
      <c r="AV20" s="3"/>
      <c r="AW20" s="3"/>
      <c r="AX20" s="3">
        <v>21.018586360677865</v>
      </c>
      <c r="AY20" s="3">
        <v>18.794597735712276</v>
      </c>
      <c r="AZ20" s="3">
        <v>13.40027273371199</v>
      </c>
      <c r="BA20" s="3"/>
      <c r="BB20" s="4"/>
      <c r="BC20" s="3"/>
      <c r="BD20" s="4"/>
      <c r="BE20" s="4"/>
      <c r="BF20" s="4"/>
      <c r="BG20" s="4"/>
      <c r="BH20" s="4"/>
      <c r="BI20" s="3"/>
      <c r="BJ20" s="4"/>
      <c r="BK20" s="4"/>
      <c r="BL20" s="4"/>
      <c r="BM20" s="4"/>
    </row>
    <row r="21" spans="1:65" ht="12.75">
      <c r="A21" s="2" t="s">
        <v>358</v>
      </c>
      <c r="B21" s="3">
        <v>36.28057852209908</v>
      </c>
      <c r="C21" s="3">
        <v>30.004646257709293</v>
      </c>
      <c r="D21" s="3">
        <v>18.449851090000678</v>
      </c>
      <c r="E21" s="3">
        <v>21.588104633375725</v>
      </c>
      <c r="F21" s="4">
        <v>50.79477454936998</v>
      </c>
      <c r="G21" s="3">
        <v>2.27897431875958</v>
      </c>
      <c r="H21" s="3">
        <v>13.441555427685973</v>
      </c>
      <c r="I21" s="3">
        <v>9.00000762863129</v>
      </c>
      <c r="J21" s="3">
        <v>32.19967760116407</v>
      </c>
      <c r="K21" s="3">
        <v>37.34134922519004</v>
      </c>
      <c r="L21" s="3">
        <v>3.0697774915697114</v>
      </c>
      <c r="M21" s="3">
        <v>8.64476544843646</v>
      </c>
      <c r="N21" s="3"/>
      <c r="O21" s="3">
        <f>SUMPRODUCT(B21:M21,NGDP_EDSS_A!$B$90:$M$90)</f>
        <v>37.98946220999605</v>
      </c>
      <c r="P21" s="3">
        <f t="shared" si="1"/>
        <v>6.594063116527771</v>
      </c>
      <c r="Q21" s="3"/>
      <c r="R21" s="4" t="s">
        <v>497</v>
      </c>
      <c r="S21" s="4" t="s">
        <v>497</v>
      </c>
      <c r="T21" s="4" t="s">
        <v>497</v>
      </c>
      <c r="U21" s="3">
        <v>195.14027410796788</v>
      </c>
      <c r="V21" s="3">
        <v>221.2111971688844</v>
      </c>
      <c r="W21" s="4" t="s">
        <v>497</v>
      </c>
      <c r="X21" s="4" t="s">
        <v>497</v>
      </c>
      <c r="Y21" s="3">
        <v>157.17949143898431</v>
      </c>
      <c r="Z21" s="3" t="s">
        <v>313</v>
      </c>
      <c r="AA21" s="4" t="s">
        <v>497</v>
      </c>
      <c r="AB21" s="4" t="s">
        <v>497</v>
      </c>
      <c r="AC21" s="4" t="s">
        <v>497</v>
      </c>
      <c r="AD21" s="3"/>
      <c r="AE21" s="5" t="s">
        <v>497</v>
      </c>
      <c r="AF21" s="5"/>
      <c r="AG21" s="3">
        <f t="shared" si="0"/>
        <v>813.8739344632356</v>
      </c>
      <c r="AH21" s="3"/>
      <c r="AI21" s="3">
        <v>26.67066530698609</v>
      </c>
      <c r="AJ21" s="3">
        <v>33.952086964291055</v>
      </c>
      <c r="AK21" s="3">
        <v>16.149180050000002</v>
      </c>
      <c r="AL21" s="3">
        <v>195.14027410796788</v>
      </c>
      <c r="AM21" s="3">
        <v>221.2111971688844</v>
      </c>
      <c r="AN21" s="3">
        <v>23.852462406111695</v>
      </c>
      <c r="AO21" s="3">
        <v>7.5154161925814575</v>
      </c>
      <c r="AP21" s="3">
        <v>157.17949143898431</v>
      </c>
      <c r="AQ21" s="3" t="s">
        <v>313</v>
      </c>
      <c r="AR21" s="3">
        <v>51.84587787264825</v>
      </c>
      <c r="AS21" s="3">
        <v>13.403144905072377</v>
      </c>
      <c r="AT21" s="3">
        <v>66.95413804970809</v>
      </c>
      <c r="AU21" s="3"/>
      <c r="AV21" s="3"/>
      <c r="AW21" s="3"/>
      <c r="AX21" s="3">
        <v>21.693307518215356</v>
      </c>
      <c r="AY21" s="3">
        <v>19.127617829459652</v>
      </c>
      <c r="AZ21" s="3">
        <v>13.81944060026018</v>
      </c>
      <c r="BA21" s="3"/>
      <c r="BB21" s="4"/>
      <c r="BC21" s="3"/>
      <c r="BD21" s="4"/>
      <c r="BE21" s="4"/>
      <c r="BF21" s="4"/>
      <c r="BG21" s="4"/>
      <c r="BH21" s="4"/>
      <c r="BI21" s="3"/>
      <c r="BJ21" s="4"/>
      <c r="BK21" s="4"/>
      <c r="BL21" s="4"/>
      <c r="BM21" s="4"/>
    </row>
    <row r="22" spans="1:65" ht="12.75">
      <c r="A22" s="2" t="s">
        <v>359</v>
      </c>
      <c r="B22" s="3">
        <v>36.77793773780248</v>
      </c>
      <c r="C22" s="3">
        <v>30.416979827191245</v>
      </c>
      <c r="D22" s="3">
        <v>19.376893546188338</v>
      </c>
      <c r="E22" s="3">
        <v>22.111526397817723</v>
      </c>
      <c r="F22" s="4">
        <v>51.52132016908886</v>
      </c>
      <c r="G22" s="3">
        <v>2.354081758636438</v>
      </c>
      <c r="H22" s="3">
        <v>13.757084897821564</v>
      </c>
      <c r="I22" s="3">
        <v>9.208234026208876</v>
      </c>
      <c r="J22" s="3">
        <v>32.29464089137482</v>
      </c>
      <c r="K22" s="3">
        <v>37.64370832838041</v>
      </c>
      <c r="L22" s="3">
        <v>3.149561312514961</v>
      </c>
      <c r="M22" s="3">
        <v>9.015991956758983</v>
      </c>
      <c r="N22" s="3"/>
      <c r="O22" s="3">
        <f>SUMPRODUCT(B22:M22,NGDP_EDSS_A!$B$90:$M$90)</f>
        <v>38.571256936332446</v>
      </c>
      <c r="P22" s="3">
        <f t="shared" si="1"/>
        <v>6.3093981646827</v>
      </c>
      <c r="Q22" s="3"/>
      <c r="R22" s="4" t="s">
        <v>497</v>
      </c>
      <c r="S22" s="4" t="s">
        <v>497</v>
      </c>
      <c r="T22" s="4" t="s">
        <v>497</v>
      </c>
      <c r="U22" s="3">
        <v>197.19591159050813</v>
      </c>
      <c r="V22" s="3">
        <v>222.53922974757543</v>
      </c>
      <c r="W22" s="4" t="s">
        <v>497</v>
      </c>
      <c r="X22" s="4" t="s">
        <v>497</v>
      </c>
      <c r="Y22" s="3">
        <v>162.18169083016068</v>
      </c>
      <c r="Z22" s="3" t="s">
        <v>313</v>
      </c>
      <c r="AA22" s="4" t="s">
        <v>497</v>
      </c>
      <c r="AB22" s="4" t="s">
        <v>497</v>
      </c>
      <c r="AC22" s="4" t="s">
        <v>497</v>
      </c>
      <c r="AD22" s="3"/>
      <c r="AE22" s="5" t="s">
        <v>497</v>
      </c>
      <c r="AF22" s="5"/>
      <c r="AG22" s="3">
        <f t="shared" si="0"/>
        <v>824.7121588982186</v>
      </c>
      <c r="AH22" s="3"/>
      <c r="AI22" s="3">
        <v>26.782795044867388</v>
      </c>
      <c r="AJ22" s="3">
        <v>34.421845483737776</v>
      </c>
      <c r="AK22" s="3">
        <v>16.856576375</v>
      </c>
      <c r="AL22" s="3">
        <v>197.19591159050813</v>
      </c>
      <c r="AM22" s="3">
        <v>222.53922974757543</v>
      </c>
      <c r="AN22" s="3">
        <v>23.994094885760088</v>
      </c>
      <c r="AO22" s="3">
        <v>7.592742834293736</v>
      </c>
      <c r="AP22" s="3">
        <v>162.18169083016068</v>
      </c>
      <c r="AQ22" s="3" t="s">
        <v>313</v>
      </c>
      <c r="AR22" s="3">
        <v>51.472110897382265</v>
      </c>
      <c r="AS22" s="3">
        <v>13.615172418821523</v>
      </c>
      <c r="AT22" s="3">
        <v>68.0599887901115</v>
      </c>
      <c r="AU22" s="3"/>
      <c r="AV22" s="3"/>
      <c r="AW22" s="3"/>
      <c r="AX22" s="3">
        <v>22.212638348571666</v>
      </c>
      <c r="AY22" s="3">
        <v>19.38723026809385</v>
      </c>
      <c r="AZ22" s="3">
        <v>14.029024533534255</v>
      </c>
      <c r="BA22" s="3"/>
      <c r="BB22" s="4"/>
      <c r="BC22" s="3"/>
      <c r="BD22" s="4"/>
      <c r="BE22" s="4"/>
      <c r="BF22" s="4"/>
      <c r="BG22" s="4"/>
      <c r="BH22" s="4"/>
      <c r="BI22" s="3"/>
      <c r="BJ22" s="4"/>
      <c r="BK22" s="4"/>
      <c r="BL22" s="4"/>
      <c r="BM22" s="4"/>
    </row>
    <row r="23" spans="1:65" ht="12.75">
      <c r="A23" s="2" t="s">
        <v>360</v>
      </c>
      <c r="B23" s="3">
        <v>37.799300413455384</v>
      </c>
      <c r="C23" s="3">
        <v>31.022510904503896</v>
      </c>
      <c r="D23" s="3">
        <v>19.85463321671885</v>
      </c>
      <c r="E23" s="3">
        <v>22.71407005682362</v>
      </c>
      <c r="F23" s="4">
        <v>52.626921909157254</v>
      </c>
      <c r="G23" s="3">
        <v>2.689561656785101</v>
      </c>
      <c r="H23" s="3">
        <v>14.13572026198427</v>
      </c>
      <c r="I23" s="3">
        <v>9.43959669018395</v>
      </c>
      <c r="J23" s="3">
        <v>32.8193130692718</v>
      </c>
      <c r="K23" s="3">
        <v>38.52054972719407</v>
      </c>
      <c r="L23" s="3">
        <v>3.288233191757946</v>
      </c>
      <c r="M23" s="3">
        <v>9.35284564023683</v>
      </c>
      <c r="N23" s="3"/>
      <c r="O23" s="3">
        <f>SUMPRODUCT(B23:M23,NGDP_EDSS_A!$B$90:$M$90)</f>
        <v>39.44564267391842</v>
      </c>
      <c r="P23" s="3">
        <f t="shared" si="1"/>
        <v>6.649288778334217</v>
      </c>
      <c r="Q23" s="3"/>
      <c r="R23" s="4" t="s">
        <v>497</v>
      </c>
      <c r="S23" s="4" t="s">
        <v>497</v>
      </c>
      <c r="T23" s="4" t="s">
        <v>497</v>
      </c>
      <c r="U23" s="3">
        <v>199.14830179858566</v>
      </c>
      <c r="V23" s="3">
        <v>222.896738611717</v>
      </c>
      <c r="W23" s="4" t="s">
        <v>497</v>
      </c>
      <c r="X23" s="4" t="s">
        <v>497</v>
      </c>
      <c r="Y23" s="3">
        <v>166.1428888012844</v>
      </c>
      <c r="Z23" s="3" t="s">
        <v>313</v>
      </c>
      <c r="AA23" s="4" t="s">
        <v>497</v>
      </c>
      <c r="AB23" s="4" t="s">
        <v>497</v>
      </c>
      <c r="AC23" s="4" t="s">
        <v>497</v>
      </c>
      <c r="AD23" s="3"/>
      <c r="AE23" s="5" t="s">
        <v>497</v>
      </c>
      <c r="AF23" s="5"/>
      <c r="AG23" s="3">
        <f t="shared" si="0"/>
        <v>835.7692114007746</v>
      </c>
      <c r="AH23" s="3"/>
      <c r="AI23" s="3">
        <v>27.358596713924666</v>
      </c>
      <c r="AJ23" s="3">
        <v>34.91377205654601</v>
      </c>
      <c r="AK23" s="3">
        <v>17.17016285</v>
      </c>
      <c r="AL23" s="3">
        <v>199.14830179858566</v>
      </c>
      <c r="AM23" s="3">
        <v>222.896738611717</v>
      </c>
      <c r="AN23" s="3">
        <v>24.090133367336282</v>
      </c>
      <c r="AO23" s="3">
        <v>7.663316617143204</v>
      </c>
      <c r="AP23" s="3">
        <v>166.1428888012844</v>
      </c>
      <c r="AQ23" s="3" t="s">
        <v>313</v>
      </c>
      <c r="AR23" s="3">
        <v>53.477260813492755</v>
      </c>
      <c r="AS23" s="3">
        <v>13.728174800978127</v>
      </c>
      <c r="AT23" s="3">
        <v>69.17986496976644</v>
      </c>
      <c r="AU23" s="3"/>
      <c r="AV23" s="3"/>
      <c r="AW23" s="3"/>
      <c r="AX23" s="3">
        <v>23.042749833167417</v>
      </c>
      <c r="AY23" s="3">
        <v>19.838642586021745</v>
      </c>
      <c r="AZ23" s="3">
        <v>14.51368737923057</v>
      </c>
      <c r="BA23" s="3"/>
      <c r="BB23" s="4"/>
      <c r="BC23" s="3"/>
      <c r="BD23" s="4"/>
      <c r="BE23" s="4"/>
      <c r="BF23" s="4"/>
      <c r="BG23" s="4"/>
      <c r="BH23" s="4"/>
      <c r="BI23" s="3"/>
      <c r="BJ23" s="4"/>
      <c r="BK23" s="4"/>
      <c r="BL23" s="4"/>
      <c r="BM23" s="4"/>
    </row>
    <row r="24" spans="1:65" ht="12.75">
      <c r="A24" s="2" t="s">
        <v>361</v>
      </c>
      <c r="B24" s="3">
        <v>38.909477234994576</v>
      </c>
      <c r="C24" s="3">
        <v>32.105669153421715</v>
      </c>
      <c r="D24" s="3">
        <v>20.667928132333884</v>
      </c>
      <c r="E24" s="3">
        <v>23.560065699291</v>
      </c>
      <c r="F24" s="4">
        <v>53.543001011626714</v>
      </c>
      <c r="G24" s="3">
        <v>2.875541984109814</v>
      </c>
      <c r="H24" s="3">
        <v>14.802839713218239</v>
      </c>
      <c r="I24" s="3">
        <v>9.94859455092914</v>
      </c>
      <c r="J24" s="3">
        <v>33.898729133687006</v>
      </c>
      <c r="K24" s="3">
        <v>39.44274499116129</v>
      </c>
      <c r="L24" s="3">
        <v>3.6187661642454096</v>
      </c>
      <c r="M24" s="3">
        <v>9.576269001727239</v>
      </c>
      <c r="N24" s="3"/>
      <c r="O24" s="3">
        <f>SUMPRODUCT(B24:M24,NGDP_EDSS_A!$B$91:$M$91)</f>
        <v>39.576829688899764</v>
      </c>
      <c r="P24" s="3">
        <f t="shared" si="1"/>
        <v>6.252839424395185</v>
      </c>
      <c r="Q24" s="3"/>
      <c r="R24" s="4" t="s">
        <v>497</v>
      </c>
      <c r="S24" s="4" t="s">
        <v>497</v>
      </c>
      <c r="T24" s="4" t="s">
        <v>497</v>
      </c>
      <c r="U24" s="3">
        <v>201.29307111683693</v>
      </c>
      <c r="V24" s="3">
        <v>224.32689876617778</v>
      </c>
      <c r="W24" s="4" t="s">
        <v>497</v>
      </c>
      <c r="X24" s="4" t="s">
        <v>497</v>
      </c>
      <c r="Y24" s="3">
        <v>167.48986023331202</v>
      </c>
      <c r="Z24" s="3" t="s">
        <v>313</v>
      </c>
      <c r="AA24" s="4" t="s">
        <v>497</v>
      </c>
      <c r="AB24" s="4" t="s">
        <v>497</v>
      </c>
      <c r="AC24" s="4" t="s">
        <v>497</v>
      </c>
      <c r="AD24" s="3"/>
      <c r="AE24" s="5" t="s">
        <v>497</v>
      </c>
      <c r="AF24" s="5"/>
      <c r="AG24" s="3">
        <f t="shared" si="0"/>
        <v>842.6962150549341</v>
      </c>
      <c r="AH24" s="3"/>
      <c r="AI24" s="3">
        <v>27.892539050315055</v>
      </c>
      <c r="AJ24" s="3">
        <v>35.42786668271576</v>
      </c>
      <c r="AK24" s="3">
        <v>17.051033250000003</v>
      </c>
      <c r="AL24" s="3">
        <v>201.29307111683693</v>
      </c>
      <c r="AM24" s="3">
        <v>224.32689876617778</v>
      </c>
      <c r="AN24" s="3">
        <v>23.605090599020567</v>
      </c>
      <c r="AO24" s="3">
        <v>7.727137589997226</v>
      </c>
      <c r="AP24" s="3">
        <v>167.48986023331202</v>
      </c>
      <c r="AQ24" s="3" t="s">
        <v>313</v>
      </c>
      <c r="AR24" s="3">
        <v>53.785801814178654</v>
      </c>
      <c r="AS24" s="3">
        <v>13.742152001562127</v>
      </c>
      <c r="AT24" s="3">
        <v>70.3547639508181</v>
      </c>
      <c r="AU24" s="3"/>
      <c r="AV24" s="3"/>
      <c r="AW24" s="3"/>
      <c r="AX24" s="3">
        <v>23.942378043244553</v>
      </c>
      <c r="AY24" s="3">
        <v>20.633593777494372</v>
      </c>
      <c r="AZ24" s="3">
        <v>15.095447870778267</v>
      </c>
      <c r="BA24" s="3"/>
      <c r="BB24" s="4"/>
      <c r="BC24" s="3"/>
      <c r="BD24" s="4"/>
      <c r="BE24" s="4"/>
      <c r="BF24" s="4"/>
      <c r="BG24" s="4"/>
      <c r="BH24" s="4"/>
      <c r="BI24" s="3"/>
      <c r="BJ24" s="4"/>
      <c r="BK24" s="4"/>
      <c r="BL24" s="4"/>
      <c r="BM24" s="4"/>
    </row>
    <row r="25" spans="1:65" ht="12.75">
      <c r="A25" s="2" t="s">
        <v>362</v>
      </c>
      <c r="B25" s="3">
        <v>39.85978859408024</v>
      </c>
      <c r="C25" s="3">
        <v>33.456262840993084</v>
      </c>
      <c r="D25" s="3">
        <v>21.685968620854688</v>
      </c>
      <c r="E25" s="3">
        <v>24.51561473443778</v>
      </c>
      <c r="F25" s="4">
        <v>54.36430433509458</v>
      </c>
      <c r="G25" s="3">
        <v>2.99785981478523</v>
      </c>
      <c r="H25" s="3">
        <v>15.62321633548062</v>
      </c>
      <c r="I25" s="3">
        <v>10.480728678071886</v>
      </c>
      <c r="J25" s="3">
        <v>34.90375728757813</v>
      </c>
      <c r="K25" s="3">
        <v>40.62194549316534</v>
      </c>
      <c r="L25" s="3">
        <v>3.8866118489043076</v>
      </c>
      <c r="M25" s="3">
        <v>10.036864854645914</v>
      </c>
      <c r="N25" s="3"/>
      <c r="O25" s="3">
        <f>SUMPRODUCT(B25:M25,NGDP_EDSS_A!$B$91:$M$91)</f>
        <v>40.46243942764401</v>
      </c>
      <c r="P25" s="3">
        <f t="shared" si="1"/>
        <v>6.509639973258818</v>
      </c>
      <c r="Q25" s="3"/>
      <c r="R25" s="4" t="s">
        <v>497</v>
      </c>
      <c r="S25" s="4" t="s">
        <v>497</v>
      </c>
      <c r="T25" s="4" t="s">
        <v>497</v>
      </c>
      <c r="U25" s="3">
        <v>202.2044170312489</v>
      </c>
      <c r="V25" s="3">
        <v>223.45850262739802</v>
      </c>
      <c r="W25" s="4" t="s">
        <v>497</v>
      </c>
      <c r="X25" s="4" t="s">
        <v>497</v>
      </c>
      <c r="Y25" s="3">
        <v>169.09004822697398</v>
      </c>
      <c r="Z25" s="3" t="s">
        <v>313</v>
      </c>
      <c r="AA25" s="4" t="s">
        <v>497</v>
      </c>
      <c r="AB25" s="4" t="s">
        <v>497</v>
      </c>
      <c r="AC25" s="4" t="s">
        <v>497</v>
      </c>
      <c r="AD25" s="3"/>
      <c r="AE25" s="5" t="s">
        <v>497</v>
      </c>
      <c r="AF25" s="5"/>
      <c r="AG25" s="3">
        <f t="shared" si="0"/>
        <v>844.8977499915205</v>
      </c>
      <c r="AH25" s="3"/>
      <c r="AI25" s="3">
        <v>27.78259589994925</v>
      </c>
      <c r="AJ25" s="3">
        <v>35.7172860665915</v>
      </c>
      <c r="AK25" s="3">
        <v>17.126987000000003</v>
      </c>
      <c r="AL25" s="3">
        <v>202.2044170312489</v>
      </c>
      <c r="AM25" s="3">
        <v>223.45850262739802</v>
      </c>
      <c r="AN25" s="3">
        <v>22.36241107604454</v>
      </c>
      <c r="AO25" s="3">
        <v>7.810585821964157</v>
      </c>
      <c r="AP25" s="3">
        <v>169.09004822697398</v>
      </c>
      <c r="AQ25" s="3" t="s">
        <v>313</v>
      </c>
      <c r="AR25" s="3">
        <v>54.40215088863381</v>
      </c>
      <c r="AS25" s="3">
        <v>13.69900528442495</v>
      </c>
      <c r="AT25" s="3">
        <v>71.2437600682913</v>
      </c>
      <c r="AU25" s="3"/>
      <c r="AV25" s="3"/>
      <c r="AW25" s="3"/>
      <c r="AX25" s="3">
        <v>24.86654156797622</v>
      </c>
      <c r="AY25" s="3">
        <v>20.813084446267332</v>
      </c>
      <c r="AZ25" s="3">
        <v>16.015663240332863</v>
      </c>
      <c r="BA25" s="3"/>
      <c r="BB25" s="4"/>
      <c r="BC25" s="3"/>
      <c r="BD25" s="4"/>
      <c r="BE25" s="4"/>
      <c r="BF25" s="4"/>
      <c r="BG25" s="4"/>
      <c r="BH25" s="4"/>
      <c r="BI25" s="3"/>
      <c r="BJ25" s="4"/>
      <c r="BK25" s="4"/>
      <c r="BL25" s="4"/>
      <c r="BM25" s="4"/>
    </row>
    <row r="26" spans="1:65" ht="12.75">
      <c r="A26" s="2" t="s">
        <v>363</v>
      </c>
      <c r="B26" s="3">
        <v>40.46372478490081</v>
      </c>
      <c r="C26" s="3">
        <v>34.8694668322386</v>
      </c>
      <c r="D26" s="3">
        <v>22.624385831048542</v>
      </c>
      <c r="E26" s="3">
        <v>25.331178879033416</v>
      </c>
      <c r="F26" s="4">
        <v>55.122438266096744</v>
      </c>
      <c r="G26" s="3">
        <v>3.0200343922676467</v>
      </c>
      <c r="H26" s="3">
        <v>16.21821476487916</v>
      </c>
      <c r="I26" s="3">
        <v>11.082271604407163</v>
      </c>
      <c r="J26" s="3">
        <v>35.61044243830644</v>
      </c>
      <c r="K26" s="3">
        <v>41.37784325076335</v>
      </c>
      <c r="L26" s="3">
        <v>4.13736100044652</v>
      </c>
      <c r="M26" s="3">
        <v>10.390904950546133</v>
      </c>
      <c r="N26" s="3"/>
      <c r="O26" s="3">
        <f>SUMPRODUCT(B26:M26,NGDP_EDSS_A!$B$91:$M$91)</f>
        <v>41.23446808150524</v>
      </c>
      <c r="P26" s="3">
        <f t="shared" si="1"/>
        <v>6.904652211798079</v>
      </c>
      <c r="Q26" s="3"/>
      <c r="R26" s="4" t="s">
        <v>497</v>
      </c>
      <c r="S26" s="4" t="s">
        <v>497</v>
      </c>
      <c r="T26" s="4" t="s">
        <v>497</v>
      </c>
      <c r="U26" s="3">
        <v>204.27785224091068</v>
      </c>
      <c r="V26" s="3">
        <v>222.69235876228277</v>
      </c>
      <c r="W26" s="4" t="s">
        <v>497</v>
      </c>
      <c r="X26" s="4" t="s">
        <v>497</v>
      </c>
      <c r="Y26" s="3">
        <v>169.37139996212335</v>
      </c>
      <c r="Z26" s="3" t="s">
        <v>313</v>
      </c>
      <c r="AA26" s="4" t="s">
        <v>497</v>
      </c>
      <c r="AB26" s="4" t="s">
        <v>497</v>
      </c>
      <c r="AC26" s="4" t="s">
        <v>497</v>
      </c>
      <c r="AD26" s="3"/>
      <c r="AE26" s="5" t="s">
        <v>497</v>
      </c>
      <c r="AF26" s="5"/>
      <c r="AG26" s="3">
        <f t="shared" si="0"/>
        <v>846.3713666338552</v>
      </c>
      <c r="AH26" s="3"/>
      <c r="AI26" s="3">
        <v>27.916830495843413</v>
      </c>
      <c r="AJ26" s="3">
        <v>35.78203023095811</v>
      </c>
      <c r="AK26" s="3">
        <v>17.335517925000005</v>
      </c>
      <c r="AL26" s="3">
        <v>204.27785224091068</v>
      </c>
      <c r="AM26" s="3">
        <v>222.69235876228277</v>
      </c>
      <c r="AN26" s="3">
        <v>20.90631271900998</v>
      </c>
      <c r="AO26" s="3">
        <v>7.913661337477677</v>
      </c>
      <c r="AP26" s="3">
        <v>169.37139996212335</v>
      </c>
      <c r="AQ26" s="3" t="s">
        <v>313</v>
      </c>
      <c r="AR26" s="3">
        <v>54.83015073402327</v>
      </c>
      <c r="AS26" s="3">
        <v>13.598734649566596</v>
      </c>
      <c r="AT26" s="3">
        <v>71.74651757665933</v>
      </c>
      <c r="AU26" s="3"/>
      <c r="AV26" s="3"/>
      <c r="AW26" s="3"/>
      <c r="AX26" s="3">
        <v>25.807061969335045</v>
      </c>
      <c r="AY26" s="3">
        <v>21.164904061412308</v>
      </c>
      <c r="AZ26" s="3">
        <v>16.387665198237883</v>
      </c>
      <c r="BA26" s="3"/>
      <c r="BB26" s="4"/>
      <c r="BC26" s="3"/>
      <c r="BD26" s="4"/>
      <c r="BE26" s="4"/>
      <c r="BF26" s="4"/>
      <c r="BG26" s="4"/>
      <c r="BH26" s="4"/>
      <c r="BI26" s="3"/>
      <c r="BJ26" s="4"/>
      <c r="BK26" s="4"/>
      <c r="BL26" s="4"/>
      <c r="BM26" s="4"/>
    </row>
    <row r="27" spans="1:65" ht="12.75">
      <c r="A27" s="2" t="s">
        <v>364</v>
      </c>
      <c r="B27" s="3">
        <v>41.45844321684103</v>
      </c>
      <c r="C27" s="3">
        <v>35.96604157474335</v>
      </c>
      <c r="D27" s="3">
        <v>23.37511959931743</v>
      </c>
      <c r="E27" s="3">
        <v>26.12239782522199</v>
      </c>
      <c r="F27" s="4">
        <v>56.03851375351573</v>
      </c>
      <c r="G27" s="3">
        <v>3.1301919707713783</v>
      </c>
      <c r="H27" s="3">
        <v>16.96647036557657</v>
      </c>
      <c r="I27" s="3">
        <v>11.776359596332451</v>
      </c>
      <c r="J27" s="3">
        <v>36.48331334684385</v>
      </c>
      <c r="K27" s="3">
        <v>42.723341259136596</v>
      </c>
      <c r="L27" s="3">
        <v>4.36721438934122</v>
      </c>
      <c r="M27" s="3">
        <v>10.916809170669703</v>
      </c>
      <c r="N27" s="3"/>
      <c r="O27" s="3">
        <f>SUMPRODUCT(B27:M27,NGDP_EDSS_A!$B$91:$M$91)</f>
        <v>42.14604871511183</v>
      </c>
      <c r="P27" s="3">
        <f t="shared" si="1"/>
        <v>6.845891860646325</v>
      </c>
      <c r="Q27" s="3"/>
      <c r="R27" s="4" t="s">
        <v>497</v>
      </c>
      <c r="S27" s="4" t="s">
        <v>497</v>
      </c>
      <c r="T27" s="4" t="s">
        <v>497</v>
      </c>
      <c r="U27" s="3">
        <v>201.24413759583146</v>
      </c>
      <c r="V27" s="3">
        <v>219.62778330182158</v>
      </c>
      <c r="W27" s="4" t="s">
        <v>497</v>
      </c>
      <c r="X27" s="4" t="s">
        <v>497</v>
      </c>
      <c r="Y27" s="3">
        <v>165.8310572948272</v>
      </c>
      <c r="Z27" s="3" t="s">
        <v>313</v>
      </c>
      <c r="AA27" s="4" t="s">
        <v>497</v>
      </c>
      <c r="AB27" s="4" t="s">
        <v>497</v>
      </c>
      <c r="AC27" s="4" t="s">
        <v>497</v>
      </c>
      <c r="AD27" s="3"/>
      <c r="AE27" s="5" t="s">
        <v>497</v>
      </c>
      <c r="AF27" s="5"/>
      <c r="AG27" s="3">
        <f t="shared" si="0"/>
        <v>836.4652424726444</v>
      </c>
      <c r="AH27" s="3"/>
      <c r="AI27" s="3">
        <v>27.570719464509615</v>
      </c>
      <c r="AJ27" s="3">
        <v>35.55567713245944</v>
      </c>
      <c r="AK27" s="3">
        <v>17.338378400000003</v>
      </c>
      <c r="AL27" s="3">
        <v>201.24413759583146</v>
      </c>
      <c r="AM27" s="3">
        <v>219.62778330182158</v>
      </c>
      <c r="AN27" s="3">
        <v>22.000569172730973</v>
      </c>
      <c r="AO27" s="3">
        <v>8.044616734801771</v>
      </c>
      <c r="AP27" s="3">
        <v>165.8310572948272</v>
      </c>
      <c r="AQ27" s="3" t="s">
        <v>313</v>
      </c>
      <c r="AR27" s="3">
        <v>54.07235648106177</v>
      </c>
      <c r="AS27" s="3">
        <v>13.385958659326393</v>
      </c>
      <c r="AT27" s="3">
        <v>71.79398823527396</v>
      </c>
      <c r="AU27" s="3"/>
      <c r="AV27" s="3"/>
      <c r="AW27" s="3"/>
      <c r="AX27" s="3">
        <v>26.78847456205725</v>
      </c>
      <c r="AY27" s="3">
        <v>22.18321147166021</v>
      </c>
      <c r="AZ27" s="3">
        <v>17.131669114047988</v>
      </c>
      <c r="BA27" s="3"/>
      <c r="BB27" s="4"/>
      <c r="BC27" s="3"/>
      <c r="BD27" s="4"/>
      <c r="BE27" s="4"/>
      <c r="BF27" s="4"/>
      <c r="BG27" s="4"/>
      <c r="BH27" s="4"/>
      <c r="BI27" s="3"/>
      <c r="BJ27" s="4"/>
      <c r="BK27" s="4"/>
      <c r="BL27" s="4"/>
      <c r="BM27" s="4"/>
    </row>
    <row r="28" spans="1:65" ht="12.75">
      <c r="A28" s="2" t="s">
        <v>365</v>
      </c>
      <c r="B28" s="3">
        <v>42.5508572090609</v>
      </c>
      <c r="C28" s="3">
        <v>37.00805590999442</v>
      </c>
      <c r="D28" s="3">
        <v>24.48415812034182</v>
      </c>
      <c r="E28" s="3">
        <v>26.84666747614122</v>
      </c>
      <c r="F28" s="4">
        <v>56.70187552056678</v>
      </c>
      <c r="G28" s="3">
        <v>3.2568525142364555</v>
      </c>
      <c r="H28" s="3">
        <v>18.327754650928533</v>
      </c>
      <c r="I28" s="3">
        <v>12.192812391487626</v>
      </c>
      <c r="J28" s="3">
        <v>37.514456405442075</v>
      </c>
      <c r="K28" s="3">
        <v>43.61530061325342</v>
      </c>
      <c r="L28" s="3">
        <v>4.557175867782289</v>
      </c>
      <c r="M28" s="3">
        <v>11.363655893650481</v>
      </c>
      <c r="N28" s="3"/>
      <c r="O28" s="3">
        <f>SUMPRODUCT(B28:M28,NGDP_EDSS_A!$B$92:$M$92)</f>
        <v>42.25955129992859</v>
      </c>
      <c r="P28" s="3">
        <f t="shared" si="1"/>
        <v>6.778515692431153</v>
      </c>
      <c r="Q28" s="3"/>
      <c r="R28" s="4" t="s">
        <v>497</v>
      </c>
      <c r="S28" s="4" t="s">
        <v>497</v>
      </c>
      <c r="T28" s="4" t="s">
        <v>497</v>
      </c>
      <c r="U28" s="3">
        <v>199.80021004017505</v>
      </c>
      <c r="V28" s="3">
        <v>218.29987542102526</v>
      </c>
      <c r="W28" s="4" t="s">
        <v>497</v>
      </c>
      <c r="X28" s="4" t="s">
        <v>497</v>
      </c>
      <c r="Y28" s="3">
        <v>162.9460297106498</v>
      </c>
      <c r="Z28" s="3" t="s">
        <v>313</v>
      </c>
      <c r="AA28" s="4" t="s">
        <v>497</v>
      </c>
      <c r="AB28" s="4" t="s">
        <v>497</v>
      </c>
      <c r="AC28" s="4" t="s">
        <v>497</v>
      </c>
      <c r="AD28" s="3"/>
      <c r="AE28" s="5" t="s">
        <v>497</v>
      </c>
      <c r="AF28" s="5"/>
      <c r="AG28" s="3">
        <f t="shared" si="0"/>
        <v>830.8336888109984</v>
      </c>
      <c r="AH28" s="3"/>
      <c r="AI28" s="3">
        <v>27.6167793776193</v>
      </c>
      <c r="AJ28" s="3">
        <v>35.03822677109548</v>
      </c>
      <c r="AK28" s="3">
        <v>17.674000000000003</v>
      </c>
      <c r="AL28" s="3">
        <v>199.80021004017505</v>
      </c>
      <c r="AM28" s="3">
        <v>218.29987542102526</v>
      </c>
      <c r="AN28" s="3">
        <v>23.748178219298616</v>
      </c>
      <c r="AO28" s="3">
        <v>8.203452062803802</v>
      </c>
      <c r="AP28" s="3">
        <v>162.9460297106498</v>
      </c>
      <c r="AQ28" s="3" t="s">
        <v>313</v>
      </c>
      <c r="AR28" s="3">
        <v>53.01261717001765</v>
      </c>
      <c r="AS28" s="3">
        <v>13.060677313704337</v>
      </c>
      <c r="AT28" s="3">
        <v>71.43364272460916</v>
      </c>
      <c r="AU28" s="3"/>
      <c r="AV28" s="3"/>
      <c r="AW28" s="3"/>
      <c r="AX28" s="3">
        <v>27.16877194177796</v>
      </c>
      <c r="AY28" s="3">
        <v>22.411715178443284</v>
      </c>
      <c r="AZ28" s="3">
        <v>18.169358786098854</v>
      </c>
      <c r="BA28" s="3"/>
      <c r="BB28" s="4"/>
      <c r="BC28" s="3"/>
      <c r="BD28" s="4"/>
      <c r="BE28" s="4"/>
      <c r="BF28" s="4"/>
      <c r="BG28" s="4"/>
      <c r="BH28" s="4"/>
      <c r="BI28" s="3"/>
      <c r="BJ28" s="4"/>
      <c r="BK28" s="4"/>
      <c r="BL28" s="4"/>
      <c r="BM28" s="4"/>
    </row>
    <row r="29" spans="1:65" ht="12.75">
      <c r="A29" s="2" t="s">
        <v>366</v>
      </c>
      <c r="B29" s="3">
        <v>43.252488960072654</v>
      </c>
      <c r="C29" s="3">
        <v>37.98119891149945</v>
      </c>
      <c r="D29" s="3">
        <v>25.604571395543022</v>
      </c>
      <c r="E29" s="3">
        <v>27.497901531900435</v>
      </c>
      <c r="F29" s="4">
        <v>57.77589617945294</v>
      </c>
      <c r="G29" s="3">
        <v>3.383157043905673</v>
      </c>
      <c r="H29" s="3">
        <v>19.44563048807049</v>
      </c>
      <c r="I29" s="3">
        <v>12.516720121052714</v>
      </c>
      <c r="J29" s="3">
        <v>38.57883661574442</v>
      </c>
      <c r="K29" s="3">
        <v>44.83985498071339</v>
      </c>
      <c r="L29" s="3">
        <v>4.7851296418925795</v>
      </c>
      <c r="M29" s="3">
        <v>11.758943379364242</v>
      </c>
      <c r="N29" s="3"/>
      <c r="O29" s="3">
        <f>SUMPRODUCT(B29:M29,NGDP_EDSS_A!$B$92:$M$92)</f>
        <v>43.16425629507405</v>
      </c>
      <c r="P29" s="3">
        <f t="shared" si="1"/>
        <v>6.677345473105989</v>
      </c>
      <c r="Q29" s="3"/>
      <c r="R29" s="4" t="s">
        <v>497</v>
      </c>
      <c r="S29" s="4" t="s">
        <v>497</v>
      </c>
      <c r="T29" s="4" t="s">
        <v>497</v>
      </c>
      <c r="U29" s="3">
        <v>200.73534762888858</v>
      </c>
      <c r="V29" s="3">
        <v>217.78911284428173</v>
      </c>
      <c r="W29" s="4" t="s">
        <v>497</v>
      </c>
      <c r="X29" s="4" t="s">
        <v>497</v>
      </c>
      <c r="Y29" s="3">
        <v>162.86279648900143</v>
      </c>
      <c r="Z29" s="3" t="s">
        <v>313</v>
      </c>
      <c r="AA29" s="4" t="s">
        <v>497</v>
      </c>
      <c r="AB29" s="4" t="s">
        <v>497</v>
      </c>
      <c r="AC29" s="4" t="s">
        <v>497</v>
      </c>
      <c r="AD29" s="3"/>
      <c r="AE29" s="5" t="s">
        <v>497</v>
      </c>
      <c r="AF29" s="5"/>
      <c r="AG29" s="3">
        <f t="shared" si="0"/>
        <v>830.9134014077214</v>
      </c>
      <c r="AH29" s="3"/>
      <c r="AI29" s="3">
        <v>27.32523699363584</v>
      </c>
      <c r="AJ29" s="3">
        <v>34.87505461151917</v>
      </c>
      <c r="AK29" s="3">
        <v>17.478</v>
      </c>
      <c r="AL29" s="3">
        <v>200.73534762888858</v>
      </c>
      <c r="AM29" s="3">
        <v>217.78911284428173</v>
      </c>
      <c r="AN29" s="3">
        <v>23.50856710390037</v>
      </c>
      <c r="AO29" s="3">
        <v>8.314271345153651</v>
      </c>
      <c r="AP29" s="3">
        <v>162.86279648900143</v>
      </c>
      <c r="AQ29" s="3" t="s">
        <v>313</v>
      </c>
      <c r="AR29" s="3">
        <v>53.737431959741826</v>
      </c>
      <c r="AS29" s="3">
        <v>12.91327802479311</v>
      </c>
      <c r="AT29" s="3">
        <v>71.3743044068057</v>
      </c>
      <c r="AU29" s="3"/>
      <c r="AV29" s="3"/>
      <c r="AW29" s="3"/>
      <c r="AX29" s="3">
        <v>27.716727306088746</v>
      </c>
      <c r="AY29" s="3">
        <v>22.905202615739615</v>
      </c>
      <c r="AZ29" s="3">
        <v>19.89231522271172</v>
      </c>
      <c r="BA29" s="3"/>
      <c r="BB29" s="4"/>
      <c r="BC29" s="3"/>
      <c r="BD29" s="4"/>
      <c r="BE29" s="4"/>
      <c r="BF29" s="4"/>
      <c r="BG29" s="4"/>
      <c r="BH29" s="4"/>
      <c r="BI29" s="3"/>
      <c r="BJ29" s="4"/>
      <c r="BK29" s="4"/>
      <c r="BL29" s="4"/>
      <c r="BM29" s="4"/>
    </row>
    <row r="30" spans="1:65" ht="12.75">
      <c r="A30" s="2" t="s">
        <v>367</v>
      </c>
      <c r="B30" s="3">
        <v>44.0340534423999</v>
      </c>
      <c r="C30" s="3">
        <v>38.85148212883788</v>
      </c>
      <c r="D30" s="3">
        <v>26.497489589541825</v>
      </c>
      <c r="E30" s="3">
        <v>28.100445190845523</v>
      </c>
      <c r="F30" s="4">
        <v>58.470853487888554</v>
      </c>
      <c r="G30" s="3">
        <v>3.384159460787533</v>
      </c>
      <c r="H30" s="3">
        <v>19.292373316861774</v>
      </c>
      <c r="I30" s="3">
        <v>12.771219051425344</v>
      </c>
      <c r="J30" s="3">
        <v>39.39077274628929</v>
      </c>
      <c r="K30" s="3">
        <v>45.71669637952706</v>
      </c>
      <c r="L30" s="3">
        <v>4.895307299407394</v>
      </c>
      <c r="M30" s="3">
        <v>12.20579010234512</v>
      </c>
      <c r="N30" s="3"/>
      <c r="O30" s="3">
        <f>SUMPRODUCT(B30:M30,NGDP_EDSS_A!$B$92:$M$92)</f>
        <v>43.830169401992784</v>
      </c>
      <c r="P30" s="3">
        <f t="shared" si="1"/>
        <v>6.2949795189713775</v>
      </c>
      <c r="Q30" s="3"/>
      <c r="R30" s="4" t="s">
        <v>497</v>
      </c>
      <c r="S30" s="4" t="s">
        <v>497</v>
      </c>
      <c r="T30" s="4" t="s">
        <v>497</v>
      </c>
      <c r="U30" s="3">
        <v>201.75800093786188</v>
      </c>
      <c r="V30" s="3">
        <v>219.62778330182158</v>
      </c>
      <c r="W30" s="4" t="s">
        <v>497</v>
      </c>
      <c r="X30" s="4" t="s">
        <v>497</v>
      </c>
      <c r="Y30" s="3">
        <v>165.17691451060495</v>
      </c>
      <c r="Z30" s="3" t="s">
        <v>313</v>
      </c>
      <c r="AA30" s="4" t="s">
        <v>497</v>
      </c>
      <c r="AB30" s="4" t="s">
        <v>497</v>
      </c>
      <c r="AC30" s="4" t="s">
        <v>497</v>
      </c>
      <c r="AD30" s="3"/>
      <c r="AE30" s="5" t="s">
        <v>497</v>
      </c>
      <c r="AF30" s="5"/>
      <c r="AG30" s="3">
        <f t="shared" si="0"/>
        <v>836.6602398034976</v>
      </c>
      <c r="AH30" s="3"/>
      <c r="AI30" s="3">
        <v>27.585940820847078</v>
      </c>
      <c r="AJ30" s="3">
        <v>35.06616069930026</v>
      </c>
      <c r="AK30" s="3">
        <v>17.313</v>
      </c>
      <c r="AL30" s="3">
        <v>201.75800093786188</v>
      </c>
      <c r="AM30" s="3">
        <v>219.62778330182158</v>
      </c>
      <c r="AN30" s="3">
        <v>23.081729485782116</v>
      </c>
      <c r="AO30" s="3">
        <v>8.377074606285001</v>
      </c>
      <c r="AP30" s="3">
        <v>165.17691451060495</v>
      </c>
      <c r="AQ30" s="3" t="s">
        <v>313</v>
      </c>
      <c r="AR30" s="3">
        <v>54.04377430456733</v>
      </c>
      <c r="AS30" s="3">
        <v>12.943760767602678</v>
      </c>
      <c r="AT30" s="3">
        <v>71.68610036882453</v>
      </c>
      <c r="AU30" s="3"/>
      <c r="AV30" s="3"/>
      <c r="AW30" s="3"/>
      <c r="AX30" s="3">
        <v>28.236058136404203</v>
      </c>
      <c r="AY30" s="3">
        <v>23.605484788633152</v>
      </c>
      <c r="AZ30" s="3">
        <v>20.75379344101809</v>
      </c>
      <c r="BA30" s="3"/>
      <c r="BB30" s="4"/>
      <c r="BC30" s="3"/>
      <c r="BD30" s="4"/>
      <c r="BE30" s="4"/>
      <c r="BF30" s="4"/>
      <c r="BG30" s="4"/>
      <c r="BH30" s="4"/>
      <c r="BI30" s="3"/>
      <c r="BJ30" s="4"/>
      <c r="BK30" s="4"/>
      <c r="BL30" s="4"/>
      <c r="BM30" s="4"/>
    </row>
    <row r="31" spans="1:65" ht="12.75">
      <c r="A31" s="2" t="s">
        <v>368</v>
      </c>
      <c r="B31" s="3">
        <v>44.42483568334158</v>
      </c>
      <c r="C31" s="3">
        <v>39.9722065597991</v>
      </c>
      <c r="D31" s="3">
        <v>27.504155324056594</v>
      </c>
      <c r="E31" s="3">
        <v>28.715161449146336</v>
      </c>
      <c r="F31" s="4">
        <v>59.10262332860585</v>
      </c>
      <c r="G31" s="3">
        <v>3.612710514410227</v>
      </c>
      <c r="H31" s="3">
        <v>19.825006605801462</v>
      </c>
      <c r="I31" s="3">
        <v>13.11826304738799</v>
      </c>
      <c r="J31" s="3">
        <v>40.553281689648564</v>
      </c>
      <c r="K31" s="3">
        <v>46.75983528455876</v>
      </c>
      <c r="L31" s="3">
        <v>5.039678023003617</v>
      </c>
      <c r="M31" s="3">
        <v>12.518582808431654</v>
      </c>
      <c r="N31" s="3"/>
      <c r="O31" s="3">
        <f>SUMPRODUCT(B31:M31,NGDP_EDSS_A!$B$92:$M$92)</f>
        <v>44.487489673878954</v>
      </c>
      <c r="P31" s="3">
        <f t="shared" si="1"/>
        <v>5.555540863615005</v>
      </c>
      <c r="Q31" s="3"/>
      <c r="R31" s="4" t="s">
        <v>497</v>
      </c>
      <c r="S31" s="4" t="s">
        <v>497</v>
      </c>
      <c r="T31" s="4" t="s">
        <v>497</v>
      </c>
      <c r="U31" s="3">
        <v>204.4732180960956</v>
      </c>
      <c r="V31" s="3">
        <v>223.10099376325653</v>
      </c>
      <c r="W31" s="4" t="s">
        <v>497</v>
      </c>
      <c r="X31" s="4" t="s">
        <v>497</v>
      </c>
      <c r="Y31" s="3">
        <v>167.02797446810848</v>
      </c>
      <c r="Z31" s="3" t="s">
        <v>313</v>
      </c>
      <c r="AA31" s="4" t="s">
        <v>497</v>
      </c>
      <c r="AB31" s="4" t="s">
        <v>497</v>
      </c>
      <c r="AC31" s="4" t="s">
        <v>497</v>
      </c>
      <c r="AD31" s="3"/>
      <c r="AE31" s="5" t="s">
        <v>497</v>
      </c>
      <c r="AF31" s="5"/>
      <c r="AG31" s="3">
        <f t="shared" si="0"/>
        <v>849.5810753670728</v>
      </c>
      <c r="AH31" s="3"/>
      <c r="AI31" s="3">
        <v>28.231731111586733</v>
      </c>
      <c r="AJ31" s="3">
        <v>35.612670106529286</v>
      </c>
      <c r="AK31" s="3">
        <v>17.123</v>
      </c>
      <c r="AL31" s="3">
        <v>204.4732180960956</v>
      </c>
      <c r="AM31" s="3">
        <v>223.10099376325653</v>
      </c>
      <c r="AN31" s="3">
        <v>24.195872669779604</v>
      </c>
      <c r="AO31" s="3">
        <v>8.382820650847309</v>
      </c>
      <c r="AP31" s="3">
        <v>167.02797446810848</v>
      </c>
      <c r="AQ31" s="3" t="s">
        <v>313</v>
      </c>
      <c r="AR31" s="3">
        <v>56.10095845991879</v>
      </c>
      <c r="AS31" s="3">
        <v>13.141899295585805</v>
      </c>
      <c r="AT31" s="3">
        <v>72.18993674536458</v>
      </c>
      <c r="AU31" s="3"/>
      <c r="AV31" s="3"/>
      <c r="AW31" s="3"/>
      <c r="AX31" s="3">
        <v>28.02341874123261</v>
      </c>
      <c r="AY31" s="3">
        <v>24.165218158529868</v>
      </c>
      <c r="AZ31" s="3">
        <v>21.478218306412156</v>
      </c>
      <c r="BA31" s="3"/>
      <c r="BB31" s="4"/>
      <c r="BC31" s="3"/>
      <c r="BD31" s="4"/>
      <c r="BE31" s="4"/>
      <c r="BF31" s="4"/>
      <c r="BG31" s="4"/>
      <c r="BH31" s="4"/>
      <c r="BI31" s="3"/>
      <c r="BJ31" s="4"/>
      <c r="BK31" s="4"/>
      <c r="BL31" s="4"/>
      <c r="BM31" s="4"/>
    </row>
    <row r="32" spans="1:65" ht="12.75">
      <c r="A32" s="2" t="s">
        <v>369</v>
      </c>
      <c r="B32" s="3">
        <v>45.7215222108698</v>
      </c>
      <c r="C32" s="3">
        <v>40.79955699765937</v>
      </c>
      <c r="D32" s="3">
        <v>28.6131938452516</v>
      </c>
      <c r="E32" s="3">
        <v>29.4150859015977</v>
      </c>
      <c r="F32" s="4">
        <v>59.671227391908</v>
      </c>
      <c r="G32" s="3">
        <v>3.7179642891195592</v>
      </c>
      <c r="H32" s="3">
        <v>21.272232087826715</v>
      </c>
      <c r="I32" s="3">
        <v>13.673533440928223</v>
      </c>
      <c r="J32" s="3">
        <v>41.61212237477239</v>
      </c>
      <c r="K32" s="3">
        <v>47.772738279891406</v>
      </c>
      <c r="L32" s="3">
        <v>5.484187882593711</v>
      </c>
      <c r="M32" s="3">
        <v>13.023863333648418</v>
      </c>
      <c r="N32" s="3"/>
      <c r="O32" s="3">
        <f>SUMPRODUCT(B32:M32,NGDP_EDSS_A!$B$93:$M$93)</f>
        <v>44.53407766824612</v>
      </c>
      <c r="P32" s="3">
        <f t="shared" si="1"/>
        <v>5.382277611455311</v>
      </c>
      <c r="Q32" s="3"/>
      <c r="R32" s="4" t="s">
        <v>497</v>
      </c>
      <c r="S32" s="4" t="s">
        <v>497</v>
      </c>
      <c r="T32" s="4" t="s">
        <v>497</v>
      </c>
      <c r="U32" s="3">
        <v>207.16869409723475</v>
      </c>
      <c r="V32" s="3">
        <v>227.23822051403698</v>
      </c>
      <c r="W32" s="4" t="s">
        <v>497</v>
      </c>
      <c r="X32" s="4" t="s">
        <v>497</v>
      </c>
      <c r="Y32" s="3">
        <v>169.97044469821222</v>
      </c>
      <c r="Z32" s="3" t="s">
        <v>313</v>
      </c>
      <c r="AA32" s="4" t="s">
        <v>497</v>
      </c>
      <c r="AB32" s="4" t="s">
        <v>497</v>
      </c>
      <c r="AC32" s="4" t="s">
        <v>497</v>
      </c>
      <c r="AD32" s="3"/>
      <c r="AE32" s="5" t="s">
        <v>497</v>
      </c>
      <c r="AF32" s="5"/>
      <c r="AG32" s="3">
        <f t="shared" si="0"/>
        <v>862.1562753576166</v>
      </c>
      <c r="AH32" s="3"/>
      <c r="AI32" s="3">
        <v>28.138912257401</v>
      </c>
      <c r="AJ32" s="3">
        <v>36.51458281042135</v>
      </c>
      <c r="AK32" s="3">
        <v>17.18</v>
      </c>
      <c r="AL32" s="3">
        <v>207.16869409723475</v>
      </c>
      <c r="AM32" s="3">
        <v>227.23822051403698</v>
      </c>
      <c r="AN32" s="3">
        <v>24.9894026266444</v>
      </c>
      <c r="AO32" s="3">
        <v>8.331509454406897</v>
      </c>
      <c r="AP32" s="3">
        <v>169.97044469821222</v>
      </c>
      <c r="AQ32" s="3" t="s">
        <v>313</v>
      </c>
      <c r="AR32" s="3">
        <v>56.20942417518781</v>
      </c>
      <c r="AS32" s="3">
        <v>13.50769358375246</v>
      </c>
      <c r="AT32" s="3">
        <v>72.90739114031882</v>
      </c>
      <c r="AU32" s="3"/>
      <c r="AV32" s="3"/>
      <c r="AW32" s="3"/>
      <c r="AX32" s="3">
        <v>28.894422417314544</v>
      </c>
      <c r="AY32" s="3">
        <v>24.85341492479629</v>
      </c>
      <c r="AZ32" s="3">
        <v>22.261380323054333</v>
      </c>
      <c r="BA32" s="3"/>
      <c r="BB32" s="4"/>
      <c r="BC32" s="3"/>
      <c r="BD32" s="4"/>
      <c r="BE32" s="4"/>
      <c r="BF32" s="3"/>
      <c r="BG32" s="4"/>
      <c r="BH32" s="4"/>
      <c r="BI32" s="3"/>
      <c r="BJ32" s="4"/>
      <c r="BK32" s="4"/>
      <c r="BL32" s="4"/>
      <c r="BM32" s="4"/>
    </row>
    <row r="33" spans="1:65" ht="12.75">
      <c r="A33" s="2" t="s">
        <v>370</v>
      </c>
      <c r="B33" s="3">
        <v>46.5208495222502</v>
      </c>
      <c r="C33" s="3">
        <v>41.619751972184105</v>
      </c>
      <c r="D33" s="3">
        <v>29.221743187619797</v>
      </c>
      <c r="E33" s="3">
        <v>30.084578856055717</v>
      </c>
      <c r="F33" s="4">
        <v>60.271412536392376</v>
      </c>
      <c r="G33" s="3">
        <v>3.859305072287174</v>
      </c>
      <c r="H33" s="3">
        <v>22.600507530613665</v>
      </c>
      <c r="I33" s="3">
        <v>14.552711564033613</v>
      </c>
      <c r="J33" s="3">
        <v>42.52456132078559</v>
      </c>
      <c r="K33" s="3">
        <v>49.088000378262954</v>
      </c>
      <c r="L33" s="3">
        <v>5.522180178243933</v>
      </c>
      <c r="M33" s="3">
        <v>13.93130590954791</v>
      </c>
      <c r="N33" s="3"/>
      <c r="O33" s="3">
        <f>SUMPRODUCT(B33:M33,NGDP_EDSS_A!$B$93:$M$93)</f>
        <v>45.27049528513305</v>
      </c>
      <c r="P33" s="3">
        <f t="shared" si="1"/>
        <v>4.8795905938019635</v>
      </c>
      <c r="Q33" s="3"/>
      <c r="R33" s="4" t="s">
        <v>497</v>
      </c>
      <c r="S33" s="4" t="s">
        <v>497</v>
      </c>
      <c r="T33" s="4" t="s">
        <v>497</v>
      </c>
      <c r="U33" s="3">
        <v>209.57292154546624</v>
      </c>
      <c r="V33" s="3">
        <v>230.45604968710012</v>
      </c>
      <c r="W33" s="4" t="s">
        <v>497</v>
      </c>
      <c r="X33" s="4" t="s">
        <v>497</v>
      </c>
      <c r="Y33" s="3">
        <v>173.04304010582254</v>
      </c>
      <c r="Z33" s="3" t="s">
        <v>313</v>
      </c>
      <c r="AA33" s="4" t="s">
        <v>497</v>
      </c>
      <c r="AB33" s="4" t="s">
        <v>497</v>
      </c>
      <c r="AC33" s="4" t="s">
        <v>497</v>
      </c>
      <c r="AD33" s="3"/>
      <c r="AE33" s="5" t="s">
        <v>497</v>
      </c>
      <c r="AF33" s="5"/>
      <c r="AG33" s="3">
        <f t="shared" si="0"/>
        <v>873.452710825392</v>
      </c>
      <c r="AH33" s="3"/>
      <c r="AI33" s="3">
        <v>28.658351627630008</v>
      </c>
      <c r="AJ33" s="3">
        <v>37.119772799855994</v>
      </c>
      <c r="AK33" s="3">
        <v>17.303</v>
      </c>
      <c r="AL33" s="3">
        <v>209.57292154546624</v>
      </c>
      <c r="AM33" s="3">
        <v>230.45604968710012</v>
      </c>
      <c r="AN33" s="3">
        <v>25.117938940623525</v>
      </c>
      <c r="AO33" s="3">
        <v>8.35328416539712</v>
      </c>
      <c r="AP33" s="3">
        <v>173.04304010582254</v>
      </c>
      <c r="AQ33" s="3" t="s">
        <v>313</v>
      </c>
      <c r="AR33" s="3">
        <v>56.26732143011543</v>
      </c>
      <c r="AS33" s="3">
        <v>13.812113924203672</v>
      </c>
      <c r="AT33" s="3">
        <v>73.74891659917739</v>
      </c>
      <c r="AU33" s="3"/>
      <c r="AV33" s="3"/>
      <c r="AW33" s="3"/>
      <c r="AX33" s="3">
        <v>30.05167143294029</v>
      </c>
      <c r="AY33" s="3">
        <v>25.480513246447842</v>
      </c>
      <c r="AZ33" s="3">
        <v>23.044542339696505</v>
      </c>
      <c r="BA33" s="3"/>
      <c r="BB33" s="4"/>
      <c r="BC33" s="3"/>
      <c r="BD33" s="4"/>
      <c r="BE33" s="4"/>
      <c r="BF33" s="3"/>
      <c r="BG33" s="4"/>
      <c r="BH33" s="4"/>
      <c r="BI33" s="3"/>
      <c r="BJ33" s="4"/>
      <c r="BK33" s="4"/>
      <c r="BL33" s="4"/>
      <c r="BM33" s="4"/>
    </row>
    <row r="34" spans="1:65" ht="12.75">
      <c r="A34" s="2" t="s">
        <v>371</v>
      </c>
      <c r="B34" s="3">
        <v>47.15142995669471</v>
      </c>
      <c r="C34" s="3">
        <v>42.39343643578604</v>
      </c>
      <c r="D34" s="3">
        <v>30.199972037090934</v>
      </c>
      <c r="E34" s="3">
        <v>30.784503308628867</v>
      </c>
      <c r="F34" s="4">
        <v>60.682064198126405</v>
      </c>
      <c r="G34" s="3">
        <v>3.8452712356605923</v>
      </c>
      <c r="H34" s="3">
        <v>22.937532642912288</v>
      </c>
      <c r="I34" s="3">
        <v>14.969164359188786</v>
      </c>
      <c r="J34" s="3">
        <v>43.21067109190604</v>
      </c>
      <c r="K34" s="3">
        <v>49.64736471858327</v>
      </c>
      <c r="L34" s="3">
        <v>5.6874466645066635</v>
      </c>
      <c r="M34" s="3">
        <v>14.33346796023064</v>
      </c>
      <c r="N34" s="3"/>
      <c r="O34" s="3">
        <f>SUMPRODUCT(B34:M34,NGDP_EDSS_A!$B$93:$M$93)</f>
        <v>45.793022135485415</v>
      </c>
      <c r="P34" s="3">
        <f t="shared" si="1"/>
        <v>4.478314275927464</v>
      </c>
      <c r="Q34" s="3"/>
      <c r="R34" s="4" t="s">
        <v>497</v>
      </c>
      <c r="S34" s="4" t="s">
        <v>497</v>
      </c>
      <c r="T34" s="4" t="s">
        <v>497</v>
      </c>
      <c r="U34" s="3">
        <v>211.22367096456975</v>
      </c>
      <c r="V34" s="3">
        <v>228.7193821074353</v>
      </c>
      <c r="W34" s="4" t="s">
        <v>497</v>
      </c>
      <c r="X34" s="4" t="s">
        <v>497</v>
      </c>
      <c r="Y34" s="3">
        <v>177.44033326642776</v>
      </c>
      <c r="Z34" s="3" t="s">
        <v>313</v>
      </c>
      <c r="AA34" s="4" t="s">
        <v>497</v>
      </c>
      <c r="AB34" s="4" t="s">
        <v>497</v>
      </c>
      <c r="AC34" s="4" t="s">
        <v>497</v>
      </c>
      <c r="AD34" s="3"/>
      <c r="AE34" s="5" t="s">
        <v>497</v>
      </c>
      <c r="AF34" s="5"/>
      <c r="AG34" s="3">
        <f t="shared" si="0"/>
        <v>881.3317823014934</v>
      </c>
      <c r="AH34" s="3"/>
      <c r="AI34" s="3">
        <v>29.316215834428007</v>
      </c>
      <c r="AJ34" s="3">
        <v>37.42824005204833</v>
      </c>
      <c r="AK34" s="3">
        <v>17.492</v>
      </c>
      <c r="AL34" s="3">
        <v>211.22367096456975</v>
      </c>
      <c r="AM34" s="3">
        <v>228.7193821074353</v>
      </c>
      <c r="AN34" s="3">
        <v>24.4932038968319</v>
      </c>
      <c r="AO34" s="3">
        <v>8.448144759384302</v>
      </c>
      <c r="AP34" s="3">
        <v>177.44033326642776</v>
      </c>
      <c r="AQ34" s="3" t="s">
        <v>313</v>
      </c>
      <c r="AR34" s="3">
        <v>58.251217939339774</v>
      </c>
      <c r="AS34" s="3">
        <v>14.05516026695938</v>
      </c>
      <c r="AT34" s="3">
        <v>74.46421321406892</v>
      </c>
      <c r="AU34" s="3"/>
      <c r="AV34" s="3"/>
      <c r="AW34" s="3"/>
      <c r="AX34" s="3">
        <v>30.517842414401635</v>
      </c>
      <c r="AY34" s="3">
        <v>25.847551521789953</v>
      </c>
      <c r="AZ34" s="3">
        <v>23.59275575134608</v>
      </c>
      <c r="BA34" s="3"/>
      <c r="BB34" s="4"/>
      <c r="BC34" s="3"/>
      <c r="BD34" s="4"/>
      <c r="BE34" s="4"/>
      <c r="BF34" s="3"/>
      <c r="BG34" s="4"/>
      <c r="BH34" s="4"/>
      <c r="BI34" s="3"/>
      <c r="BJ34" s="4"/>
      <c r="BK34" s="4"/>
      <c r="BL34" s="4"/>
      <c r="BM34" s="4"/>
    </row>
    <row r="35" spans="1:65" ht="12.75">
      <c r="A35" s="2" t="s">
        <v>372</v>
      </c>
      <c r="B35" s="3">
        <v>47.622144928952146</v>
      </c>
      <c r="C35" s="3">
        <v>43.09467183392949</v>
      </c>
      <c r="D35" s="3">
        <v>30.98483006732108</v>
      </c>
      <c r="E35" s="3">
        <v>31.575722254817443</v>
      </c>
      <c r="F35" s="4">
        <v>61.28225657271186</v>
      </c>
      <c r="G35" s="3">
        <v>4.029715945619855</v>
      </c>
      <c r="H35" s="3">
        <v>23.90895796639831</v>
      </c>
      <c r="I35" s="3">
        <v>15.91775128148664</v>
      </c>
      <c r="J35" s="3">
        <v>43.977499659875875</v>
      </c>
      <c r="K35" s="3">
        <v>50.81144726528388</v>
      </c>
      <c r="L35" s="3">
        <v>6.101562687489201</v>
      </c>
      <c r="M35" s="3">
        <v>14.993426197248455</v>
      </c>
      <c r="N35" s="3"/>
      <c r="O35" s="3">
        <f>SUMPRODUCT(B35:M35,NGDP_EDSS_A!$B$93:$M$93)</f>
        <v>46.51779562495729</v>
      </c>
      <c r="P35" s="3">
        <f t="shared" si="1"/>
        <v>4.563768299721427</v>
      </c>
      <c r="Q35" s="3"/>
      <c r="R35" s="4" t="s">
        <v>497</v>
      </c>
      <c r="S35" s="4" t="s">
        <v>497</v>
      </c>
      <c r="T35" s="4" t="s">
        <v>497</v>
      </c>
      <c r="U35" s="3">
        <v>213.03895730233845</v>
      </c>
      <c r="V35" s="3">
        <v>235.61467689347293</v>
      </c>
      <c r="W35" s="4" t="s">
        <v>497</v>
      </c>
      <c r="X35" s="4" t="s">
        <v>497</v>
      </c>
      <c r="Y35" s="3">
        <v>180.5187901685204</v>
      </c>
      <c r="Z35" s="3" t="s">
        <v>313</v>
      </c>
      <c r="AA35" s="4" t="s">
        <v>497</v>
      </c>
      <c r="AB35" s="4" t="s">
        <v>497</v>
      </c>
      <c r="AC35" s="4" t="s">
        <v>497</v>
      </c>
      <c r="AD35" s="3"/>
      <c r="AE35" s="5" t="s">
        <v>497</v>
      </c>
      <c r="AF35" s="5"/>
      <c r="AG35" s="3">
        <f t="shared" si="0"/>
        <v>895.5619307461117</v>
      </c>
      <c r="AH35" s="3"/>
      <c r="AI35" s="3">
        <v>29.715404946082447</v>
      </c>
      <c r="AJ35" s="3">
        <v>37.476838504571134</v>
      </c>
      <c r="AK35" s="3">
        <v>17.597</v>
      </c>
      <c r="AL35" s="3">
        <v>213.03895730233845</v>
      </c>
      <c r="AM35" s="3">
        <v>235.61467689347293</v>
      </c>
      <c r="AN35" s="3">
        <v>26.410092845017306</v>
      </c>
      <c r="AO35" s="3">
        <v>8.60883912408132</v>
      </c>
      <c r="AP35" s="3">
        <v>180.5187901685204</v>
      </c>
      <c r="AQ35" s="3" t="s">
        <v>313</v>
      </c>
      <c r="AR35" s="3">
        <v>57.268430634249015</v>
      </c>
      <c r="AS35" s="3">
        <v>14.276881364693343</v>
      </c>
      <c r="AT35" s="3">
        <v>75.03601896308521</v>
      </c>
      <c r="AU35" s="3"/>
      <c r="AV35" s="3"/>
      <c r="AW35" s="3"/>
      <c r="AX35" s="3">
        <v>31.695537525709135</v>
      </c>
      <c r="AY35" s="3">
        <v>26.47420223576627</v>
      </c>
      <c r="AZ35" s="3">
        <v>24.669603524229075</v>
      </c>
      <c r="BA35" s="3"/>
      <c r="BB35" s="4"/>
      <c r="BC35" s="3"/>
      <c r="BD35" s="4"/>
      <c r="BE35" s="4"/>
      <c r="BF35" s="3"/>
      <c r="BG35" s="4"/>
      <c r="BH35" s="4"/>
      <c r="BI35" s="3"/>
      <c r="BJ35" s="4"/>
      <c r="BK35" s="4"/>
      <c r="BL35" s="4"/>
      <c r="BM35" s="4"/>
    </row>
    <row r="36" spans="1:65" ht="12.75">
      <c r="A36" s="2" t="s">
        <v>373</v>
      </c>
      <c r="B36" s="3">
        <v>48.62414612056747</v>
      </c>
      <c r="C36" s="3">
        <v>43.95775899950156</v>
      </c>
      <c r="D36" s="3">
        <v>32.15551698793395</v>
      </c>
      <c r="E36" s="3">
        <v>32.06871252132671</v>
      </c>
      <c r="F36" s="4">
        <v>61.94561833976312</v>
      </c>
      <c r="G36" s="3">
        <v>4.12895521889771</v>
      </c>
      <c r="H36" s="3">
        <v>24.820908270463427</v>
      </c>
      <c r="I36" s="3">
        <v>16.63497553980949</v>
      </c>
      <c r="J36" s="3">
        <v>44.979362370525294</v>
      </c>
      <c r="K36" s="3">
        <v>51.24986796469087</v>
      </c>
      <c r="L36" s="3">
        <v>6.568867924492226</v>
      </c>
      <c r="M36" s="3">
        <v>15.96273985786837</v>
      </c>
      <c r="N36" s="3"/>
      <c r="O36" s="3">
        <f>SUMPRODUCT(B36:M36,NGDP_EDSS_A!$B$94:$M$94)</f>
        <v>46.427702912954665</v>
      </c>
      <c r="P36" s="3">
        <f t="shared" si="1"/>
        <v>4.252081425857712</v>
      </c>
      <c r="Q36" s="3"/>
      <c r="R36" s="4" t="s">
        <v>497</v>
      </c>
      <c r="S36" s="4" t="s">
        <v>497</v>
      </c>
      <c r="T36" s="4" t="s">
        <v>497</v>
      </c>
      <c r="U36" s="3">
        <v>215.72105432240002</v>
      </c>
      <c r="V36" s="3">
        <v>235.66580303030514</v>
      </c>
      <c r="W36" s="4" t="s">
        <v>497</v>
      </c>
      <c r="X36" s="4" t="s">
        <v>497</v>
      </c>
      <c r="Y36" s="3">
        <v>180.5903004012042</v>
      </c>
      <c r="Z36" s="3" t="s">
        <v>313</v>
      </c>
      <c r="AA36" s="4" t="s">
        <v>497</v>
      </c>
      <c r="AB36" s="4" t="s">
        <v>497</v>
      </c>
      <c r="AC36" s="4" t="s">
        <v>497</v>
      </c>
      <c r="AD36" s="3"/>
      <c r="AE36" s="5" t="s">
        <v>497</v>
      </c>
      <c r="AF36" s="5"/>
      <c r="AG36" s="3">
        <f t="shared" si="0"/>
        <v>899.6232337652507</v>
      </c>
      <c r="AH36" s="3"/>
      <c r="AI36" s="3">
        <v>29.770849615359783</v>
      </c>
      <c r="AJ36" s="3">
        <v>37.26556808906975</v>
      </c>
      <c r="AK36" s="3">
        <v>17.45</v>
      </c>
      <c r="AL36" s="3">
        <v>215.72105432240002</v>
      </c>
      <c r="AM36" s="3">
        <v>235.66580303030514</v>
      </c>
      <c r="AN36" s="3">
        <v>26.28689198001516</v>
      </c>
      <c r="AO36" s="3">
        <v>8.835367259488173</v>
      </c>
      <c r="AP36" s="3">
        <v>180.5903004012042</v>
      </c>
      <c r="AQ36" s="3" t="s">
        <v>313</v>
      </c>
      <c r="AR36" s="3">
        <v>57.92964069082648</v>
      </c>
      <c r="AS36" s="3">
        <v>14.477277192415528</v>
      </c>
      <c r="AT36" s="3">
        <v>75.63048118416648</v>
      </c>
      <c r="AU36" s="3"/>
      <c r="AV36" s="3"/>
      <c r="AW36" s="3"/>
      <c r="AX36" s="3">
        <v>32.04680144942763</v>
      </c>
      <c r="AY36" s="3">
        <v>27.178960485188327</v>
      </c>
      <c r="AZ36" s="3">
        <v>25.922662750856563</v>
      </c>
      <c r="BA36" s="3"/>
      <c r="BB36" s="4"/>
      <c r="BC36" s="3"/>
      <c r="BD36" s="4"/>
      <c r="BE36" s="4"/>
      <c r="BF36" s="3"/>
      <c r="BG36" s="4"/>
      <c r="BH36" s="4"/>
      <c r="BI36" s="3"/>
      <c r="BJ36" s="4"/>
      <c r="BK36" s="4"/>
      <c r="BL36" s="4"/>
      <c r="BM36" s="4"/>
    </row>
    <row r="37" spans="1:65" ht="12.75">
      <c r="A37" s="2" t="s">
        <v>374</v>
      </c>
      <c r="B37" s="3">
        <v>49.154024635831455</v>
      </c>
      <c r="C37" s="3">
        <v>44.669719804119325</v>
      </c>
      <c r="D37" s="3">
        <v>33.161075198126504</v>
      </c>
      <c r="E37" s="3">
        <v>33.04860675475859</v>
      </c>
      <c r="F37" s="4">
        <v>62.57739179553096</v>
      </c>
      <c r="G37" s="3">
        <v>4.315404762650734</v>
      </c>
      <c r="H37" s="3">
        <v>25.752683580737845</v>
      </c>
      <c r="I37" s="3">
        <v>17.25965473254225</v>
      </c>
      <c r="J37" s="3">
        <v>45.67180302781294</v>
      </c>
      <c r="K37" s="3">
        <v>52.5348941527588</v>
      </c>
      <c r="L37" s="3">
        <v>7.313516919981225</v>
      </c>
      <c r="M37" s="3">
        <v>16.842684173892085</v>
      </c>
      <c r="N37" s="3"/>
      <c r="O37" s="3">
        <f>SUMPRODUCT(B37:M37,NGDP_EDSS_A!$B$94:$M$94)</f>
        <v>47.213113209591015</v>
      </c>
      <c r="P37" s="3">
        <f t="shared" si="1"/>
        <v>4.291134683246822</v>
      </c>
      <c r="Q37" s="3"/>
      <c r="R37" s="4" t="s">
        <v>497</v>
      </c>
      <c r="S37" s="4" t="s">
        <v>497</v>
      </c>
      <c r="T37" s="4" t="s">
        <v>497</v>
      </c>
      <c r="U37" s="3">
        <v>216.04986221668142</v>
      </c>
      <c r="V37" s="3">
        <v>236.58520060802246</v>
      </c>
      <c r="W37" s="4" t="s">
        <v>497</v>
      </c>
      <c r="X37" s="4" t="s">
        <v>497</v>
      </c>
      <c r="Y37" s="3">
        <v>179.58446794804522</v>
      </c>
      <c r="Z37" s="3" t="s">
        <v>313</v>
      </c>
      <c r="AA37" s="4" t="s">
        <v>497</v>
      </c>
      <c r="AB37" s="4" t="s">
        <v>497</v>
      </c>
      <c r="AC37" s="4" t="s">
        <v>497</v>
      </c>
      <c r="AD37" s="3"/>
      <c r="AE37" s="5" t="s">
        <v>497</v>
      </c>
      <c r="AF37" s="5"/>
      <c r="AG37" s="3">
        <f t="shared" si="0"/>
        <v>900.0277592520341</v>
      </c>
      <c r="AH37" s="3"/>
      <c r="AI37" s="3">
        <v>30.195483230656226</v>
      </c>
      <c r="AJ37" s="3">
        <v>37.225431510216374</v>
      </c>
      <c r="AK37" s="3">
        <v>17.463</v>
      </c>
      <c r="AL37" s="3">
        <v>216.04986221668142</v>
      </c>
      <c r="AM37" s="3">
        <v>236.58520060802246</v>
      </c>
      <c r="AN37" s="3">
        <v>25.326992377792507</v>
      </c>
      <c r="AO37" s="3">
        <v>9.041098837496316</v>
      </c>
      <c r="AP37" s="3">
        <v>179.58446794804522</v>
      </c>
      <c r="AQ37" s="3" t="s">
        <v>313</v>
      </c>
      <c r="AR37" s="3">
        <v>57.93757267704648</v>
      </c>
      <c r="AS37" s="3">
        <v>14.645085216872701</v>
      </c>
      <c r="AT37" s="3">
        <v>75.97356462920439</v>
      </c>
      <c r="AU37" s="3"/>
      <c r="AV37" s="3"/>
      <c r="AW37" s="3"/>
      <c r="AX37" s="3">
        <v>33.074892478588545</v>
      </c>
      <c r="AY37" s="3">
        <v>28.22479576608688</v>
      </c>
      <c r="AZ37" s="3">
        <v>27.07782672540382</v>
      </c>
      <c r="BA37" s="3"/>
      <c r="BB37" s="4"/>
      <c r="BC37" s="3"/>
      <c r="BD37" s="4"/>
      <c r="BE37" s="4"/>
      <c r="BF37" s="3"/>
      <c r="BG37" s="4"/>
      <c r="BH37" s="4"/>
      <c r="BI37" s="3"/>
      <c r="BJ37" s="4"/>
      <c r="BK37" s="4"/>
      <c r="BL37" s="4"/>
      <c r="BM37" s="4"/>
    </row>
    <row r="38" spans="1:65" ht="12.75">
      <c r="A38" s="2" t="s">
        <v>375</v>
      </c>
      <c r="B38" s="3">
        <v>49.699487813625375</v>
      </c>
      <c r="C38" s="3">
        <v>45.342467620980834</v>
      </c>
      <c r="D38" s="3">
        <v>34.12194193231037</v>
      </c>
      <c r="E38" s="3">
        <v>33.83373940142149</v>
      </c>
      <c r="F38" s="4">
        <v>63.01963538359864</v>
      </c>
      <c r="G38" s="3">
        <v>4.333448266874883</v>
      </c>
      <c r="H38" s="3">
        <v>26.03023367321907</v>
      </c>
      <c r="I38" s="3">
        <v>17.72238006049239</v>
      </c>
      <c r="J38" s="3">
        <v>45.977268277814915</v>
      </c>
      <c r="K38" s="3">
        <v>52.86748916640429</v>
      </c>
      <c r="L38" s="3">
        <v>7.400899200064115</v>
      </c>
      <c r="M38" s="3">
        <v>18.238220862586072</v>
      </c>
      <c r="N38" s="3"/>
      <c r="O38" s="3">
        <f>SUMPRODUCT(B38:M38,NGDP_EDSS_A!$B$94:$M$94)</f>
        <v>47.78225804894754</v>
      </c>
      <c r="P38" s="3">
        <f t="shared" si="1"/>
        <v>4.343971681049297</v>
      </c>
      <c r="Q38" s="3"/>
      <c r="R38" s="4" t="s">
        <v>497</v>
      </c>
      <c r="S38" s="4" t="s">
        <v>497</v>
      </c>
      <c r="T38" s="4" t="s">
        <v>497</v>
      </c>
      <c r="U38" s="3">
        <v>217.7605920219004</v>
      </c>
      <c r="V38" s="3">
        <v>235.2571680293314</v>
      </c>
      <c r="W38" s="4" t="s">
        <v>497</v>
      </c>
      <c r="X38" s="4" t="s">
        <v>497</v>
      </c>
      <c r="Y38" s="3">
        <v>177.90456362942425</v>
      </c>
      <c r="Z38" s="3" t="s">
        <v>313</v>
      </c>
      <c r="AA38" s="4" t="s">
        <v>497</v>
      </c>
      <c r="AB38" s="4" t="s">
        <v>497</v>
      </c>
      <c r="AC38" s="4" t="s">
        <v>497</v>
      </c>
      <c r="AD38" s="3"/>
      <c r="AE38" s="5" t="s">
        <v>497</v>
      </c>
      <c r="AF38" s="5"/>
      <c r="AG38" s="3">
        <f t="shared" si="0"/>
        <v>900.194694352351</v>
      </c>
      <c r="AH38" s="3"/>
      <c r="AI38" s="3">
        <v>30.290641159079602</v>
      </c>
      <c r="AJ38" s="3">
        <v>37.356428745226125</v>
      </c>
      <c r="AK38" s="3">
        <v>17.559</v>
      </c>
      <c r="AL38" s="3">
        <v>217.7605920219004</v>
      </c>
      <c r="AM38" s="3">
        <v>235.2571680293314</v>
      </c>
      <c r="AN38" s="3">
        <v>25.418180423935723</v>
      </c>
      <c r="AO38" s="3">
        <v>9.226033858105747</v>
      </c>
      <c r="AP38" s="3">
        <v>177.90456362942425</v>
      </c>
      <c r="AQ38" s="3" t="s">
        <v>313</v>
      </c>
      <c r="AR38" s="3">
        <v>58.415758795722454</v>
      </c>
      <c r="AS38" s="3">
        <v>14.780305438064865</v>
      </c>
      <c r="AT38" s="3">
        <v>76.22602225156041</v>
      </c>
      <c r="AU38" s="3"/>
      <c r="AV38" s="3"/>
      <c r="AW38" s="3"/>
      <c r="AX38" s="3">
        <v>33.88995563674962</v>
      </c>
      <c r="AY38" s="3">
        <v>29.17215736335705</v>
      </c>
      <c r="AZ38" s="3">
        <v>27.508565834557004</v>
      </c>
      <c r="BA38" s="3"/>
      <c r="BB38" s="4"/>
      <c r="BC38" s="3"/>
      <c r="BD38" s="4"/>
      <c r="BE38" s="4"/>
      <c r="BF38" s="3"/>
      <c r="BG38" s="4"/>
      <c r="BH38" s="4"/>
      <c r="BI38" s="3"/>
      <c r="BJ38" s="4"/>
      <c r="BK38" s="4"/>
      <c r="BL38" s="4"/>
      <c r="BM38" s="4"/>
    </row>
    <row r="39" spans="1:65" ht="12.75">
      <c r="A39" s="2" t="s">
        <v>376</v>
      </c>
      <c r="B39" s="3">
        <v>49.77741112502853</v>
      </c>
      <c r="C39" s="3">
        <v>45.86939214065913</v>
      </c>
      <c r="D39" s="3">
        <v>34.64706677541104</v>
      </c>
      <c r="E39" s="3">
        <v>34.47888715759423</v>
      </c>
      <c r="F39" s="4">
        <v>63.398695118998994</v>
      </c>
      <c r="G39" s="3">
        <v>4.55498240220436</v>
      </c>
      <c r="H39" s="3">
        <v>26.486208825152502</v>
      </c>
      <c r="I39" s="3">
        <v>18.323922986827668</v>
      </c>
      <c r="J39" s="3">
        <v>46.18460479452279</v>
      </c>
      <c r="K39" s="3">
        <v>53.441971461876406</v>
      </c>
      <c r="L39" s="3">
        <v>7.710536409923061</v>
      </c>
      <c r="M39" s="3">
        <v>19.042544963951535</v>
      </c>
      <c r="N39" s="3"/>
      <c r="O39" s="3">
        <f>SUMPRODUCT(B39:M39,NGDP_EDSS_A!$B$94:$M$94)</f>
        <v>48.268891525726524</v>
      </c>
      <c r="P39" s="3">
        <f t="shared" si="1"/>
        <v>3.7643570105668545</v>
      </c>
      <c r="Q39" s="3"/>
      <c r="R39" s="4" t="s">
        <v>497</v>
      </c>
      <c r="S39" s="4" t="s">
        <v>497</v>
      </c>
      <c r="T39" s="4" t="s">
        <v>497</v>
      </c>
      <c r="U39" s="3">
        <v>218.53250195003585</v>
      </c>
      <c r="V39" s="3">
        <v>242.3567179669085</v>
      </c>
      <c r="W39" s="4" t="s">
        <v>497</v>
      </c>
      <c r="X39" s="4" t="s">
        <v>497</v>
      </c>
      <c r="Y39" s="3">
        <v>179.4285521948166</v>
      </c>
      <c r="Z39" s="3" t="s">
        <v>313</v>
      </c>
      <c r="AA39" s="4" t="s">
        <v>497</v>
      </c>
      <c r="AB39" s="4" t="s">
        <v>497</v>
      </c>
      <c r="AC39" s="4" t="s">
        <v>497</v>
      </c>
      <c r="AD39" s="3"/>
      <c r="AE39" s="5" t="s">
        <v>497</v>
      </c>
      <c r="AF39" s="5"/>
      <c r="AG39" s="3">
        <f t="shared" si="0"/>
        <v>913.4357339969496</v>
      </c>
      <c r="AH39" s="3"/>
      <c r="AI39" s="3">
        <v>30.98900382600806</v>
      </c>
      <c r="AJ39" s="3">
        <v>37.6220639210064</v>
      </c>
      <c r="AK39" s="3">
        <v>17.545</v>
      </c>
      <c r="AL39" s="3">
        <v>218.53250195003585</v>
      </c>
      <c r="AM39" s="3">
        <v>242.3567179669085</v>
      </c>
      <c r="AN39" s="3">
        <v>26.951400559358</v>
      </c>
      <c r="AO39" s="3">
        <v>9.409916275694611</v>
      </c>
      <c r="AP39" s="3">
        <v>179.4285521948166</v>
      </c>
      <c r="AQ39" s="3" t="s">
        <v>313</v>
      </c>
      <c r="AR39" s="3">
        <v>58.9981940081731</v>
      </c>
      <c r="AS39" s="3">
        <v>14.86713026040993</v>
      </c>
      <c r="AT39" s="3">
        <v>76.73525303453853</v>
      </c>
      <c r="AU39" s="3"/>
      <c r="AV39" s="3"/>
      <c r="AW39" s="3"/>
      <c r="AX39" s="3">
        <v>35.631226929382606</v>
      </c>
      <c r="AY39" s="3">
        <v>29.87288714390347</v>
      </c>
      <c r="AZ39" s="3">
        <v>27.919725893294157</v>
      </c>
      <c r="BA39" s="3"/>
      <c r="BB39" s="4"/>
      <c r="BC39" s="3"/>
      <c r="BD39" s="4"/>
      <c r="BE39" s="4"/>
      <c r="BF39" s="3"/>
      <c r="BG39" s="4"/>
      <c r="BH39" s="4"/>
      <c r="BI39" s="3"/>
      <c r="BJ39" s="4"/>
      <c r="BK39" s="4"/>
      <c r="BL39" s="4"/>
      <c r="BM39" s="4"/>
    </row>
    <row r="40" spans="1:65" ht="12.75">
      <c r="A40" s="2" t="s">
        <v>377</v>
      </c>
      <c r="B40" s="3">
        <v>50.50989024881751</v>
      </c>
      <c r="C40" s="3">
        <v>46.4379804595673</v>
      </c>
      <c r="D40" s="3">
        <v>35.183364487513735</v>
      </c>
      <c r="E40" s="3">
        <v>35.02056782079564</v>
      </c>
      <c r="F40" s="4">
        <v>63.80935762588425</v>
      </c>
      <c r="G40" s="3">
        <v>4.679282098049744</v>
      </c>
      <c r="H40" s="3">
        <v>26.86288395086098</v>
      </c>
      <c r="I40" s="3">
        <v>18.786648314777885</v>
      </c>
      <c r="J40" s="3">
        <v>46.51618494931092</v>
      </c>
      <c r="K40" s="3">
        <v>53.59315101369837</v>
      </c>
      <c r="L40" s="3">
        <v>8.065764374607864</v>
      </c>
      <c r="M40" s="3">
        <v>19.71281504842275</v>
      </c>
      <c r="N40" s="3"/>
      <c r="O40" s="3">
        <f>SUMPRODUCT(B40:M40,NGDP_EDSS_A!$B$95:$M$95)</f>
        <v>48.093598877260575</v>
      </c>
      <c r="P40" s="3">
        <f t="shared" si="1"/>
        <v>3.588150737134743</v>
      </c>
      <c r="Q40" s="3"/>
      <c r="R40" s="4" t="s">
        <v>497</v>
      </c>
      <c r="S40" s="4" t="s">
        <v>497</v>
      </c>
      <c r="T40" s="4" t="s">
        <v>497</v>
      </c>
      <c r="U40" s="3">
        <v>221.2524447116777</v>
      </c>
      <c r="V40" s="3">
        <v>242.25459039113872</v>
      </c>
      <c r="W40" s="4" t="s">
        <v>497</v>
      </c>
      <c r="X40" s="4" t="s">
        <v>497</v>
      </c>
      <c r="Y40" s="3">
        <v>182.36164403374872</v>
      </c>
      <c r="Z40" s="3" t="s">
        <v>313</v>
      </c>
      <c r="AA40" s="4" t="s">
        <v>497</v>
      </c>
      <c r="AB40" s="4" t="s">
        <v>497</v>
      </c>
      <c r="AC40" s="4" t="s">
        <v>497</v>
      </c>
      <c r="AD40" s="3"/>
      <c r="AE40" s="5" t="s">
        <v>497</v>
      </c>
      <c r="AF40" s="5"/>
      <c r="AG40" s="3">
        <f t="shared" si="0"/>
        <v>920.1666947974777</v>
      </c>
      <c r="AH40" s="3"/>
      <c r="AI40" s="3">
        <v>29.632990209995707</v>
      </c>
      <c r="AJ40" s="3">
        <v>38.022337060342096</v>
      </c>
      <c r="AK40" s="3">
        <v>17.775</v>
      </c>
      <c r="AL40" s="3">
        <v>221.2524447116777</v>
      </c>
      <c r="AM40" s="3">
        <v>242.25459039113872</v>
      </c>
      <c r="AN40" s="3">
        <v>28.00733861815744</v>
      </c>
      <c r="AO40" s="3">
        <v>9.592746065829223</v>
      </c>
      <c r="AP40" s="3">
        <v>182.36164403374872</v>
      </c>
      <c r="AQ40" s="3" t="s">
        <v>313</v>
      </c>
      <c r="AR40" s="3">
        <v>59.14776879815128</v>
      </c>
      <c r="AS40" s="3">
        <v>14.905559683907896</v>
      </c>
      <c r="AT40" s="3">
        <v>77.21427522452892</v>
      </c>
      <c r="AU40" s="3"/>
      <c r="AV40" s="3"/>
      <c r="AW40" s="3"/>
      <c r="AX40" s="3">
        <v>36.09433099666482</v>
      </c>
      <c r="AY40" s="3">
        <v>30.86903797533492</v>
      </c>
      <c r="AZ40" s="3">
        <v>28.370044052863435</v>
      </c>
      <c r="BA40" s="3"/>
      <c r="BB40" s="4"/>
      <c r="BC40" s="3"/>
      <c r="BD40" s="4"/>
      <c r="BE40" s="4"/>
      <c r="BF40" s="3"/>
      <c r="BG40" s="4"/>
      <c r="BH40" s="4"/>
      <c r="BI40" s="3"/>
      <c r="BJ40" s="4"/>
      <c r="BK40" s="4"/>
      <c r="BL40" s="4"/>
      <c r="BM40" s="4"/>
    </row>
    <row r="41" spans="1:65" ht="12.75">
      <c r="A41" s="2" t="s">
        <v>378</v>
      </c>
      <c r="B41" s="3">
        <v>50.94626079108397</v>
      </c>
      <c r="C41" s="3">
        <v>46.657328108334234</v>
      </c>
      <c r="D41" s="3">
        <v>35.95429244866136</v>
      </c>
      <c r="E41" s="3">
        <v>36.0187209529873</v>
      </c>
      <c r="F41" s="4">
        <v>64.37795445908527</v>
      </c>
      <c r="G41" s="3">
        <v>4.888787230536386</v>
      </c>
      <c r="H41" s="3">
        <v>27.338684109201964</v>
      </c>
      <c r="I41" s="3">
        <v>19.34191870831812</v>
      </c>
      <c r="J41" s="3">
        <v>46.995749564395695</v>
      </c>
      <c r="K41" s="3">
        <v>54.379284681297634</v>
      </c>
      <c r="L41" s="3">
        <v>8.74962569699572</v>
      </c>
      <c r="M41" s="3">
        <v>20.57213566953966</v>
      </c>
      <c r="N41" s="3"/>
      <c r="O41" s="3">
        <f>SUMPRODUCT(B41:M41,NGDP_EDSS_A!$B$95:$M$95)</f>
        <v>48.76975927034426</v>
      </c>
      <c r="P41" s="3">
        <f t="shared" si="1"/>
        <v>3.2970629448706212</v>
      </c>
      <c r="Q41" s="3"/>
      <c r="R41" s="4" t="s">
        <v>497</v>
      </c>
      <c r="S41" s="4" t="s">
        <v>497</v>
      </c>
      <c r="T41" s="4" t="s">
        <v>497</v>
      </c>
      <c r="U41" s="3">
        <v>224.3759458215116</v>
      </c>
      <c r="V41" s="3">
        <v>242.25459039113872</v>
      </c>
      <c r="W41" s="4" t="s">
        <v>497</v>
      </c>
      <c r="X41" s="4" t="s">
        <v>497</v>
      </c>
      <c r="Y41" s="3">
        <v>185.51630036411098</v>
      </c>
      <c r="Z41" s="3" t="s">
        <v>313</v>
      </c>
      <c r="AA41" s="4" t="s">
        <v>497</v>
      </c>
      <c r="AB41" s="4" t="s">
        <v>497</v>
      </c>
      <c r="AC41" s="4" t="s">
        <v>497</v>
      </c>
      <c r="AD41" s="3"/>
      <c r="AE41" s="5" t="s">
        <v>497</v>
      </c>
      <c r="AF41" s="5"/>
      <c r="AG41" s="3">
        <f t="shared" si="0"/>
        <v>927.4382257440803</v>
      </c>
      <c r="AH41" s="3"/>
      <c r="AI41" s="3">
        <v>30.191474259038387</v>
      </c>
      <c r="AJ41" s="3">
        <v>38.34522060597703</v>
      </c>
      <c r="AK41" s="3">
        <v>17.82</v>
      </c>
      <c r="AL41" s="3">
        <v>224.3759458215116</v>
      </c>
      <c r="AM41" s="3">
        <v>242.25459039113872</v>
      </c>
      <c r="AN41" s="3">
        <v>27.56303946247977</v>
      </c>
      <c r="AO41" s="3">
        <v>9.742690025818739</v>
      </c>
      <c r="AP41" s="3">
        <v>185.51630036411098</v>
      </c>
      <c r="AQ41" s="3" t="s">
        <v>313</v>
      </c>
      <c r="AR41" s="3">
        <v>59.256550484026434</v>
      </c>
      <c r="AS41" s="3">
        <v>15.001701690354357</v>
      </c>
      <c r="AT41" s="3">
        <v>77.37071263962433</v>
      </c>
      <c r="AU41" s="3"/>
      <c r="AV41" s="3"/>
      <c r="AW41" s="3"/>
      <c r="AX41" s="3">
        <v>36.68710420257489</v>
      </c>
      <c r="AY41" s="3">
        <v>31.311274336356878</v>
      </c>
      <c r="AZ41" s="3">
        <v>29.153206069505607</v>
      </c>
      <c r="BA41" s="3"/>
      <c r="BB41" s="4"/>
      <c r="BC41" s="3"/>
      <c r="BD41" s="4"/>
      <c r="BE41" s="4"/>
      <c r="BF41" s="3"/>
      <c r="BG41" s="4"/>
      <c r="BH41" s="4"/>
      <c r="BI41" s="3"/>
      <c r="BJ41" s="4"/>
      <c r="BK41" s="4"/>
      <c r="BL41" s="4"/>
      <c r="BM41" s="4"/>
    </row>
    <row r="42" spans="1:65" ht="12.75">
      <c r="A42" s="2" t="s">
        <v>379</v>
      </c>
      <c r="B42" s="3">
        <v>51.35146200891381</v>
      </c>
      <c r="C42" s="3">
        <v>47.148715858203055</v>
      </c>
      <c r="D42" s="3">
        <v>36.423552946639596</v>
      </c>
      <c r="E42" s="3">
        <v>36.98035628765976</v>
      </c>
      <c r="F42" s="4">
        <v>64.59907986816987</v>
      </c>
      <c r="G42" s="3">
        <v>4.858714723489461</v>
      </c>
      <c r="H42" s="3">
        <v>28.171334386645626</v>
      </c>
      <c r="I42" s="3">
        <v>19.82778030266582</v>
      </c>
      <c r="J42" s="3">
        <v>47.27351718810926</v>
      </c>
      <c r="K42" s="3">
        <v>55.10494652844067</v>
      </c>
      <c r="L42" s="3">
        <v>9.07445982512995</v>
      </c>
      <c r="M42" s="3">
        <v>21.53113748270617</v>
      </c>
      <c r="N42" s="3"/>
      <c r="O42" s="3">
        <f>SUMPRODUCT(B42:M42,NGDP_EDSS_A!$B$95:$M$95)</f>
        <v>49.28788290334525</v>
      </c>
      <c r="P42" s="3">
        <f t="shared" si="1"/>
        <v>3.1510123545341218</v>
      </c>
      <c r="Q42" s="3"/>
      <c r="R42" s="4" t="s">
        <v>497</v>
      </c>
      <c r="S42" s="4" t="s">
        <v>497</v>
      </c>
      <c r="T42" s="4" t="s">
        <v>497</v>
      </c>
      <c r="U42" s="3">
        <v>224.60790953166247</v>
      </c>
      <c r="V42" s="3">
        <v>244.80840327485637</v>
      </c>
      <c r="W42" s="4" t="s">
        <v>497</v>
      </c>
      <c r="X42" s="4" t="s">
        <v>497</v>
      </c>
      <c r="Y42" s="3">
        <v>186.49165304596207</v>
      </c>
      <c r="Z42" s="3" t="s">
        <v>313</v>
      </c>
      <c r="AA42" s="4" t="s">
        <v>497</v>
      </c>
      <c r="AB42" s="4" t="s">
        <v>497</v>
      </c>
      <c r="AC42" s="4" t="s">
        <v>497</v>
      </c>
      <c r="AD42" s="3"/>
      <c r="AE42" s="5" t="s">
        <v>497</v>
      </c>
      <c r="AF42" s="5"/>
      <c r="AG42" s="3">
        <f t="shared" si="0"/>
        <v>931.610996424408</v>
      </c>
      <c r="AH42" s="3"/>
      <c r="AI42" s="3">
        <v>30.39001587354362</v>
      </c>
      <c r="AJ42" s="3">
        <v>38.5907145806961</v>
      </c>
      <c r="AK42" s="3">
        <v>17.934000000000005</v>
      </c>
      <c r="AL42" s="3">
        <v>224.60790953166247</v>
      </c>
      <c r="AM42" s="3">
        <v>244.80840327485637</v>
      </c>
      <c r="AN42" s="3">
        <v>26.68656721470746</v>
      </c>
      <c r="AO42" s="3">
        <v>9.859748180096842</v>
      </c>
      <c r="AP42" s="3">
        <v>186.49165304596207</v>
      </c>
      <c r="AQ42" s="3" t="s">
        <v>313</v>
      </c>
      <c r="AR42" s="3">
        <v>59.8106571207387</v>
      </c>
      <c r="AS42" s="3">
        <v>15.155556279749316</v>
      </c>
      <c r="AT42" s="3">
        <v>77.27577132239507</v>
      </c>
      <c r="AU42" s="3"/>
      <c r="AV42" s="3"/>
      <c r="AW42" s="3"/>
      <c r="AX42" s="3">
        <v>37.122422025732924</v>
      </c>
      <c r="AY42" s="3">
        <v>31.583419789315855</v>
      </c>
      <c r="AZ42" s="3">
        <v>29.642682329907018</v>
      </c>
      <c r="BA42" s="3"/>
      <c r="BB42" s="4"/>
      <c r="BC42" s="3"/>
      <c r="BD42" s="4"/>
      <c r="BE42" s="4"/>
      <c r="BF42" s="3"/>
      <c r="BG42" s="4"/>
      <c r="BH42" s="4"/>
      <c r="BI42" s="3"/>
      <c r="BJ42" s="4"/>
      <c r="BK42" s="4"/>
      <c r="BL42" s="4"/>
      <c r="BM42" s="4"/>
    </row>
    <row r="43" spans="1:65" ht="12.75">
      <c r="A43" s="2" t="s">
        <v>380</v>
      </c>
      <c r="B43" s="3">
        <v>51.50730863094027</v>
      </c>
      <c r="C43" s="3">
        <v>47.63520198451033</v>
      </c>
      <c r="D43" s="3">
        <v>36.9821963968583</v>
      </c>
      <c r="E43" s="3">
        <v>37.75331633514953</v>
      </c>
      <c r="F43" s="4">
        <v>64.97813960356991</v>
      </c>
      <c r="G43" s="3">
        <v>5.078244024995104</v>
      </c>
      <c r="H43" s="3">
        <v>28.587659525565705</v>
      </c>
      <c r="I43" s="3">
        <v>20.429323229001028</v>
      </c>
      <c r="J43" s="3">
        <v>47.69926927204041</v>
      </c>
      <c r="K43" s="3">
        <v>55.58872109345457</v>
      </c>
      <c r="L43" s="3">
        <v>9.669039252650501</v>
      </c>
      <c r="M43" s="3">
        <v>22.136099199972538</v>
      </c>
      <c r="N43" s="3"/>
      <c r="O43" s="3">
        <f>SUMPRODUCT(B43:M43,NGDP_EDSS_A!$B$95:$M$95)</f>
        <v>49.79320298030462</v>
      </c>
      <c r="P43" s="3">
        <f t="shared" si="1"/>
        <v>3.157958275809314</v>
      </c>
      <c r="Q43" s="3"/>
      <c r="R43" s="4" t="s">
        <v>497</v>
      </c>
      <c r="S43" s="4" t="s">
        <v>497</v>
      </c>
      <c r="T43" s="4" t="s">
        <v>497</v>
      </c>
      <c r="U43" s="3">
        <v>226.90888970543133</v>
      </c>
      <c r="V43" s="3">
        <v>249.6606477539199</v>
      </c>
      <c r="W43" s="4" t="s">
        <v>497</v>
      </c>
      <c r="X43" s="4" t="s">
        <v>497</v>
      </c>
      <c r="Y43" s="3">
        <v>189.33330557097068</v>
      </c>
      <c r="Z43" s="3" t="s">
        <v>313</v>
      </c>
      <c r="AA43" s="4" t="s">
        <v>497</v>
      </c>
      <c r="AB43" s="4" t="s">
        <v>497</v>
      </c>
      <c r="AC43" s="4" t="s">
        <v>497</v>
      </c>
      <c r="AD43" s="3"/>
      <c r="AE43" s="5" t="s">
        <v>497</v>
      </c>
      <c r="AF43" s="5"/>
      <c r="AG43" s="3">
        <f t="shared" si="0"/>
        <v>946.1984176592806</v>
      </c>
      <c r="AH43" s="3"/>
      <c r="AI43" s="3">
        <v>30.592154509392394</v>
      </c>
      <c r="AJ43" s="3">
        <v>38.75901245096453</v>
      </c>
      <c r="AK43" s="3">
        <v>18.359000000000005</v>
      </c>
      <c r="AL43" s="3">
        <v>226.90888970543133</v>
      </c>
      <c r="AM43" s="3">
        <v>249.6606477539199</v>
      </c>
      <c r="AN43" s="3">
        <v>29.259719011999415</v>
      </c>
      <c r="AO43" s="3">
        <v>9.94128024942027</v>
      </c>
      <c r="AP43" s="3">
        <v>189.33330557097068</v>
      </c>
      <c r="AQ43" s="3" t="s">
        <v>313</v>
      </c>
      <c r="AR43" s="3">
        <v>60.86108016959509</v>
      </c>
      <c r="AS43" s="3">
        <v>15.361918078110769</v>
      </c>
      <c r="AT43" s="3">
        <v>77.1614101594762</v>
      </c>
      <c r="AU43" s="3"/>
      <c r="AV43" s="3"/>
      <c r="AW43" s="3"/>
      <c r="AX43" s="3">
        <v>38.21534762420776</v>
      </c>
      <c r="AY43" s="3">
        <v>32.03886057607467</v>
      </c>
      <c r="AZ43" s="3">
        <v>30.1713166911405</v>
      </c>
      <c r="BA43" s="3"/>
      <c r="BB43" s="4"/>
      <c r="BC43" s="3"/>
      <c r="BD43" s="4"/>
      <c r="BE43" s="4"/>
      <c r="BF43" s="3"/>
      <c r="BG43" s="4"/>
      <c r="BH43" s="4"/>
      <c r="BI43" s="3"/>
      <c r="BJ43" s="4"/>
      <c r="BK43" s="4"/>
      <c r="BL43" s="4"/>
      <c r="BM43" s="4"/>
    </row>
    <row r="44" spans="1:65" ht="12.75">
      <c r="A44" s="2" t="s">
        <v>381</v>
      </c>
      <c r="B44" s="3">
        <v>52.302126404225724</v>
      </c>
      <c r="C44" s="3">
        <v>48.22217139155944</v>
      </c>
      <c r="D44" s="3">
        <v>37.68608714388114</v>
      </c>
      <c r="E44" s="3">
        <v>38.57496677939245</v>
      </c>
      <c r="F44" s="4">
        <v>65.70468522328876</v>
      </c>
      <c r="G44" s="3">
        <v>5.409041602631452</v>
      </c>
      <c r="H44" s="3">
        <v>29.777159921913793</v>
      </c>
      <c r="I44" s="3">
        <v>21.215956286516402</v>
      </c>
      <c r="J44" s="3">
        <v>48.32365290473376</v>
      </c>
      <c r="K44" s="3">
        <v>55.860844286340885</v>
      </c>
      <c r="L44" s="3">
        <v>10.056560668670285</v>
      </c>
      <c r="M44" s="3">
        <v>22.954172431275833</v>
      </c>
      <c r="N44" s="3"/>
      <c r="O44" s="3">
        <f>SUMPRODUCT(B44:M44,NGDP_EDSS_A!$B$96:$M$96)</f>
        <v>49.88767333237838</v>
      </c>
      <c r="P44" s="3">
        <f t="shared" si="1"/>
        <v>3.7303809592134085</v>
      </c>
      <c r="Q44" s="3"/>
      <c r="R44" s="4" t="s">
        <v>497</v>
      </c>
      <c r="S44" s="4" t="s">
        <v>497</v>
      </c>
      <c r="T44" s="4" t="s">
        <v>497</v>
      </c>
      <c r="U44" s="3">
        <v>228.87633638151064</v>
      </c>
      <c r="V44" s="3">
        <v>248.94563002563683</v>
      </c>
      <c r="W44" s="4" t="s">
        <v>497</v>
      </c>
      <c r="X44" s="4" t="s">
        <v>497</v>
      </c>
      <c r="Y44" s="3">
        <v>192.32501235472552</v>
      </c>
      <c r="Z44" s="3" t="s">
        <v>313</v>
      </c>
      <c r="AA44" s="4" t="s">
        <v>497</v>
      </c>
      <c r="AB44" s="4" t="s">
        <v>497</v>
      </c>
      <c r="AC44" s="4" t="s">
        <v>497</v>
      </c>
      <c r="AD44" s="3"/>
      <c r="AE44" s="5" t="s">
        <v>497</v>
      </c>
      <c r="AF44" s="5"/>
      <c r="AG44" s="3">
        <f t="shared" si="0"/>
        <v>948.8710356564777</v>
      </c>
      <c r="AH44" s="3"/>
      <c r="AI44" s="3">
        <v>31.30076674471514</v>
      </c>
      <c r="AJ44" s="3">
        <v>38.85011417121256</v>
      </c>
      <c r="AK44" s="3">
        <v>18.669000000000004</v>
      </c>
      <c r="AL44" s="3">
        <v>228.87633638151064</v>
      </c>
      <c r="AM44" s="3">
        <v>248.94563002563683</v>
      </c>
      <c r="AN44" s="3">
        <v>29.382434838458146</v>
      </c>
      <c r="AO44" s="3">
        <v>9.987286233789021</v>
      </c>
      <c r="AP44" s="3">
        <v>192.32501235472552</v>
      </c>
      <c r="AQ44" s="3" t="s">
        <v>313</v>
      </c>
      <c r="AR44" s="3">
        <v>57.875249860377856</v>
      </c>
      <c r="AS44" s="3">
        <v>15.620787060448686</v>
      </c>
      <c r="AT44" s="3">
        <v>77.03841798560323</v>
      </c>
      <c r="AU44" s="3"/>
      <c r="AV44" s="3"/>
      <c r="AW44" s="3"/>
      <c r="AX44" s="3">
        <v>38.57656879670845</v>
      </c>
      <c r="AY44" s="3">
        <v>32.66148282119763</v>
      </c>
      <c r="AZ44" s="3">
        <v>31.11111111111113</v>
      </c>
      <c r="BA44" s="3"/>
      <c r="BB44" s="4"/>
      <c r="BC44" s="3"/>
      <c r="BD44" s="4"/>
      <c r="BE44" s="4"/>
      <c r="BF44" s="3"/>
      <c r="BG44" s="4"/>
      <c r="BH44" s="4"/>
      <c r="BI44" s="4"/>
      <c r="BJ44" s="4"/>
      <c r="BK44" s="4"/>
      <c r="BL44" s="4"/>
      <c r="BM44" s="4"/>
    </row>
    <row r="45" spans="1:65" ht="12.75">
      <c r="A45" s="2" t="s">
        <v>382</v>
      </c>
      <c r="B45" s="3">
        <v>52.58265032384249</v>
      </c>
      <c r="C45" s="3">
        <v>48.58121530821127</v>
      </c>
      <c r="D45" s="3">
        <v>38.5240523190416</v>
      </c>
      <c r="E45" s="3">
        <v>39.66441440532132</v>
      </c>
      <c r="F45" s="4">
        <v>66.4944074655743</v>
      </c>
      <c r="G45" s="3">
        <v>5.699742504181875</v>
      </c>
      <c r="H45" s="3">
        <v>30.728760238992265</v>
      </c>
      <c r="I45" s="3">
        <v>22.00258934403171</v>
      </c>
      <c r="J45" s="3">
        <v>48.84041147511988</v>
      </c>
      <c r="K45" s="3">
        <v>56.6469779539406</v>
      </c>
      <c r="L45" s="3">
        <v>10.782213516315178</v>
      </c>
      <c r="M45" s="3">
        <v>23.77224566257913</v>
      </c>
      <c r="N45" s="3"/>
      <c r="O45" s="3">
        <f>SUMPRODUCT(B45:M45,NGDP_EDSS_A!$B$96:$M$96)</f>
        <v>50.70474751453369</v>
      </c>
      <c r="P45" s="3">
        <f t="shared" si="1"/>
        <v>3.9675985142006986</v>
      </c>
      <c r="R45" s="11" t="s">
        <v>497</v>
      </c>
      <c r="S45" s="11" t="s">
        <v>497</v>
      </c>
      <c r="T45" s="11" t="s">
        <v>497</v>
      </c>
      <c r="U45" s="2">
        <v>230.20500831118673</v>
      </c>
      <c r="V45" s="2">
        <v>257.21995882930304</v>
      </c>
      <c r="W45" s="11" t="s">
        <v>497</v>
      </c>
      <c r="X45" s="11" t="s">
        <v>497</v>
      </c>
      <c r="Y45" s="2">
        <v>193.72356493819717</v>
      </c>
      <c r="Z45" s="2" t="s">
        <v>313</v>
      </c>
      <c r="AA45" s="11" t="s">
        <v>497</v>
      </c>
      <c r="AB45" s="11" t="s">
        <v>497</v>
      </c>
      <c r="AC45" s="11" t="s">
        <v>497</v>
      </c>
      <c r="AE45" s="6" t="s">
        <v>497</v>
      </c>
      <c r="AF45" s="6"/>
      <c r="AG45" s="3">
        <f t="shared" si="0"/>
        <v>964.6414526326749</v>
      </c>
      <c r="AI45" s="3">
        <v>31.70423326427091</v>
      </c>
      <c r="AJ45" s="3">
        <v>39.07488652268981</v>
      </c>
      <c r="AK45" s="3">
        <v>19.19</v>
      </c>
      <c r="AL45" s="3">
        <v>230.20500831118673</v>
      </c>
      <c r="AM45" s="3">
        <v>257.21995882930304</v>
      </c>
      <c r="AN45" s="3">
        <v>29.21655020664429</v>
      </c>
      <c r="AO45" s="3">
        <v>10.045440913618783</v>
      </c>
      <c r="AP45" s="3">
        <v>193.72356493819717</v>
      </c>
      <c r="AQ45" s="3" t="s">
        <v>313</v>
      </c>
      <c r="AR45" s="3">
        <v>61.24634859981382</v>
      </c>
      <c r="AS45" s="3">
        <v>15.857287513849503</v>
      </c>
      <c r="AT45" s="3">
        <v>77.15817353310084</v>
      </c>
      <c r="AX45" s="2">
        <v>39.558349419242845</v>
      </c>
      <c r="AY45" s="2">
        <v>33.22703509058143</v>
      </c>
      <c r="AZ45" s="2">
        <v>32.24669603524229</v>
      </c>
      <c r="BB45" s="11"/>
      <c r="BD45" s="11"/>
      <c r="BE45" s="11"/>
      <c r="BG45" s="11"/>
      <c r="BH45" s="11"/>
      <c r="BJ45" s="11"/>
      <c r="BK45" s="11"/>
      <c r="BL45" s="11"/>
      <c r="BM45" s="11"/>
    </row>
    <row r="46" spans="1:65" ht="12.75">
      <c r="A46" s="2" t="s">
        <v>383</v>
      </c>
      <c r="B46" s="3">
        <v>53.22162147478963</v>
      </c>
      <c r="C46" s="3">
        <v>49.387532364027315</v>
      </c>
      <c r="D46" s="3">
        <v>39.172078721501094</v>
      </c>
      <c r="E46" s="3">
        <v>40.948623618019155</v>
      </c>
      <c r="F46" s="4">
        <v>67.60001282069321</v>
      </c>
      <c r="G46" s="3">
        <v>5.856119540867944</v>
      </c>
      <c r="H46" s="3">
        <v>31.997560661565306</v>
      </c>
      <c r="I46" s="3">
        <v>22.766086135149525</v>
      </c>
      <c r="J46" s="3">
        <v>49.5154421958835</v>
      </c>
      <c r="K46" s="3">
        <v>57.221460249866254</v>
      </c>
      <c r="L46" s="3">
        <v>11.211526457591996</v>
      </c>
      <c r="M46" s="3">
        <v>24.78968127798163</v>
      </c>
      <c r="N46" s="3"/>
      <c r="O46" s="3">
        <f>SUMPRODUCT(B46:M46,NGDP_EDSS_A!$B$96:$M$96)</f>
        <v>51.721753099081006</v>
      </c>
      <c r="P46" s="3">
        <f t="shared" si="1"/>
        <v>4.938070073954348</v>
      </c>
      <c r="R46" s="11" t="s">
        <v>497</v>
      </c>
      <c r="S46" s="11" t="s">
        <v>497</v>
      </c>
      <c r="T46" s="11" t="s">
        <v>497</v>
      </c>
      <c r="U46" s="2">
        <v>233.2068302475504</v>
      </c>
      <c r="V46" s="2">
        <v>256.55594253995747</v>
      </c>
      <c r="W46" s="11" t="s">
        <v>497</v>
      </c>
      <c r="X46" s="11" t="s">
        <v>497</v>
      </c>
      <c r="Y46" s="2">
        <v>197.07633978206036</v>
      </c>
      <c r="Z46" s="2" t="s">
        <v>313</v>
      </c>
      <c r="AA46" s="11" t="s">
        <v>497</v>
      </c>
      <c r="AB46" s="11" t="s">
        <v>497</v>
      </c>
      <c r="AC46" s="11" t="s">
        <v>497</v>
      </c>
      <c r="AE46" s="6" t="s">
        <v>497</v>
      </c>
      <c r="AF46" s="6"/>
      <c r="AG46" s="3">
        <f t="shared" si="0"/>
        <v>970.4433803833517</v>
      </c>
      <c r="AI46" s="3">
        <v>31.983051345878426</v>
      </c>
      <c r="AJ46" s="3">
        <v>39.433329482611384</v>
      </c>
      <c r="AK46" s="3">
        <v>19.308000000000003</v>
      </c>
      <c r="AL46" s="3">
        <v>233.2068302475504</v>
      </c>
      <c r="AM46" s="3">
        <v>256.55594253995747</v>
      </c>
      <c r="AN46" s="3">
        <v>27.649377073190013</v>
      </c>
      <c r="AO46" s="3">
        <v>10.115744288909555</v>
      </c>
      <c r="AP46" s="3">
        <v>197.07633978206036</v>
      </c>
      <c r="AQ46" s="3" t="s">
        <v>313</v>
      </c>
      <c r="AR46" s="3">
        <v>61.699605561848855</v>
      </c>
      <c r="AS46" s="3">
        <v>16.071419388333155</v>
      </c>
      <c r="AT46" s="3">
        <v>77.34374067301198</v>
      </c>
      <c r="AX46" s="2">
        <v>41.568221070660556</v>
      </c>
      <c r="AY46" s="2">
        <v>33.98573006221749</v>
      </c>
      <c r="AZ46" s="2">
        <v>34.40039158100834</v>
      </c>
      <c r="BB46" s="11"/>
      <c r="BD46" s="11"/>
      <c r="BE46" s="11"/>
      <c r="BG46" s="11"/>
      <c r="BH46" s="11"/>
      <c r="BJ46" s="11"/>
      <c r="BK46" s="11"/>
      <c r="BL46" s="11"/>
      <c r="BM46" s="11"/>
    </row>
    <row r="47" spans="1:65" ht="12.75">
      <c r="A47" s="2" t="s">
        <v>384</v>
      </c>
      <c r="B47" s="3">
        <v>53.782669314957786</v>
      </c>
      <c r="C47" s="3">
        <v>50.08478829796086</v>
      </c>
      <c r="D47" s="3">
        <v>39.954179551315555</v>
      </c>
      <c r="E47" s="3">
        <v>42.10502053958237</v>
      </c>
      <c r="F47" s="4">
        <v>68.3897350629788</v>
      </c>
      <c r="G47" s="3">
        <v>6.255081467833364</v>
      </c>
      <c r="H47" s="3">
        <v>33.14741104490004</v>
      </c>
      <c r="I47" s="3">
        <v>24.038580787012535</v>
      </c>
      <c r="J47" s="3">
        <v>50.35982411738148</v>
      </c>
      <c r="K47" s="3">
        <v>58.14365551428715</v>
      </c>
      <c r="L47" s="3">
        <v>11.878291246920153</v>
      </c>
      <c r="M47" s="3">
        <v>25.590568096862654</v>
      </c>
      <c r="N47" s="3"/>
      <c r="O47" s="3">
        <f>SUMPRODUCT(B47:M47,NGDP_EDSS_A!$B$96:$M$96)</f>
        <v>52.63877159109838</v>
      </c>
      <c r="P47" s="3">
        <f t="shared" si="1"/>
        <v>5.714773182836441</v>
      </c>
      <c r="R47" s="11" t="s">
        <v>497</v>
      </c>
      <c r="S47" s="11" t="s">
        <v>497</v>
      </c>
      <c r="T47" s="11" t="s">
        <v>497</v>
      </c>
      <c r="U47" s="2">
        <v>233.93852140382265</v>
      </c>
      <c r="V47" s="2">
        <v>258.0372288312505</v>
      </c>
      <c r="W47" s="11" t="s">
        <v>497</v>
      </c>
      <c r="X47" s="11" t="s">
        <v>497</v>
      </c>
      <c r="Y47" s="2">
        <v>201.71512651533553</v>
      </c>
      <c r="Z47" s="2" t="s">
        <v>313</v>
      </c>
      <c r="AA47" s="11" t="s">
        <v>497</v>
      </c>
      <c r="AB47" s="11" t="s">
        <v>497</v>
      </c>
      <c r="AC47" s="11" t="s">
        <v>497</v>
      </c>
      <c r="AE47" s="6" t="s">
        <v>497</v>
      </c>
      <c r="AF47" s="6"/>
      <c r="AG47" s="3">
        <f t="shared" si="0"/>
        <v>981.2684210121097</v>
      </c>
      <c r="AI47" s="3">
        <v>32.408066414104745</v>
      </c>
      <c r="AJ47" s="3">
        <v>39.957565296887914</v>
      </c>
      <c r="AK47" s="3">
        <v>19.544000000000004</v>
      </c>
      <c r="AL47" s="3">
        <v>233.93852140382265</v>
      </c>
      <c r="AM47" s="3">
        <v>258.0372288312505</v>
      </c>
      <c r="AN47" s="3">
        <v>28.92988995254418</v>
      </c>
      <c r="AO47" s="3">
        <v>10.190670810038952</v>
      </c>
      <c r="AP47" s="3">
        <v>201.71512651533553</v>
      </c>
      <c r="AQ47" s="3" t="s">
        <v>313</v>
      </c>
      <c r="AR47" s="3">
        <v>62.64917893602801</v>
      </c>
      <c r="AS47" s="3">
        <v>16.282554732899055</v>
      </c>
      <c r="AT47" s="3">
        <v>77.61561811919826</v>
      </c>
      <c r="AX47" s="2">
        <v>42.65188458797674</v>
      </c>
      <c r="AY47" s="2">
        <v>34.9984423767375</v>
      </c>
      <c r="AZ47" s="2">
        <v>35.37934410181104</v>
      </c>
      <c r="BB47" s="11"/>
      <c r="BD47" s="11"/>
      <c r="BE47" s="11"/>
      <c r="BG47" s="11"/>
      <c r="BH47" s="11"/>
      <c r="BJ47" s="11"/>
      <c r="BK47" s="11"/>
      <c r="BL47" s="11"/>
      <c r="BM47" s="11"/>
    </row>
    <row r="48" spans="1:65" ht="12.75">
      <c r="A48" s="2" t="s">
        <v>385</v>
      </c>
      <c r="B48" s="3">
        <v>55.07619627907107</v>
      </c>
      <c r="C48" s="3">
        <v>51.27098117028888</v>
      </c>
      <c r="D48" s="3">
        <v>41.19436801055304</v>
      </c>
      <c r="E48" s="3">
        <v>43.70963401966565</v>
      </c>
      <c r="F48" s="4">
        <v>69.33739886168097</v>
      </c>
      <c r="G48" s="3">
        <v>6.692135237040813</v>
      </c>
      <c r="H48" s="3">
        <v>34.39734223176203</v>
      </c>
      <c r="I48" s="3">
        <v>25.588710635645736</v>
      </c>
      <c r="J48" s="3">
        <v>51.21449372856455</v>
      </c>
      <c r="K48" s="3">
        <v>59.12632259916425</v>
      </c>
      <c r="L48" s="3">
        <v>12.32660033604108</v>
      </c>
      <c r="M48" s="3">
        <v>26.77643055400404</v>
      </c>
      <c r="N48" s="3"/>
      <c r="O48" s="3">
        <f>SUMPRODUCT(B48:M48,NGDP_EDSS_A!$B$97:$M$97)</f>
        <v>52.96733908824958</v>
      </c>
      <c r="P48" s="3">
        <f t="shared" si="1"/>
        <v>6.173199811009078</v>
      </c>
      <c r="R48" s="11" t="s">
        <v>497</v>
      </c>
      <c r="S48" s="11" t="s">
        <v>497</v>
      </c>
      <c r="T48" s="11" t="s">
        <v>497</v>
      </c>
      <c r="U48" s="2">
        <v>236.1908749139501</v>
      </c>
      <c r="V48" s="2">
        <v>260.59104171496824</v>
      </c>
      <c r="W48" s="11" t="s">
        <v>497</v>
      </c>
      <c r="X48" s="11" t="s">
        <v>497</v>
      </c>
      <c r="Y48" s="2">
        <v>201.35405845522715</v>
      </c>
      <c r="Z48" s="2" t="s">
        <v>313</v>
      </c>
      <c r="AA48" s="11" t="s">
        <v>497</v>
      </c>
      <c r="AB48" s="11" t="s">
        <v>497</v>
      </c>
      <c r="AC48" s="11" t="s">
        <v>497</v>
      </c>
      <c r="AE48" s="6" t="s">
        <v>497</v>
      </c>
      <c r="AF48" s="6"/>
      <c r="AG48" s="3">
        <f t="shared" si="0"/>
        <v>988.8335001743017</v>
      </c>
      <c r="AI48" s="3">
        <v>32.75475510540748</v>
      </c>
      <c r="AJ48" s="3">
        <v>40.6475939655194</v>
      </c>
      <c r="AK48" s="3">
        <v>19.87</v>
      </c>
      <c r="AL48" s="3">
        <v>236.1908749139501</v>
      </c>
      <c r="AM48" s="3">
        <v>260.59104171496824</v>
      </c>
      <c r="AN48" s="3">
        <v>29.91598186110596</v>
      </c>
      <c r="AO48" s="3">
        <v>10.270220477006974</v>
      </c>
      <c r="AP48" s="3">
        <v>201.35405845522715</v>
      </c>
      <c r="AQ48" s="3" t="s">
        <v>313</v>
      </c>
      <c r="AR48" s="3">
        <v>62.61291837406962</v>
      </c>
      <c r="AS48" s="3">
        <v>16.490693522557173</v>
      </c>
      <c r="AT48" s="3">
        <v>78.13536178448959</v>
      </c>
      <c r="AX48" s="2">
        <v>43.7</v>
      </c>
      <c r="AY48" s="2">
        <v>36.961654839235344</v>
      </c>
      <c r="AZ48" s="2">
        <v>37.04356338717574</v>
      </c>
      <c r="BB48" s="11"/>
      <c r="BD48" s="11"/>
      <c r="BE48" s="11"/>
      <c r="BG48" s="11"/>
      <c r="BH48" s="11"/>
      <c r="BK48" s="11"/>
      <c r="BL48" s="11"/>
      <c r="BM48" s="11"/>
    </row>
    <row r="49" spans="1:65" ht="12.75">
      <c r="A49" s="2" t="s">
        <v>386</v>
      </c>
      <c r="B49" s="3">
        <v>55.980106687572594</v>
      </c>
      <c r="C49" s="3">
        <v>51.66801266908219</v>
      </c>
      <c r="D49" s="3">
        <v>42.83677975397916</v>
      </c>
      <c r="E49" s="3">
        <v>45.101855474269584</v>
      </c>
      <c r="F49" s="4">
        <v>70.4430042168001</v>
      </c>
      <c r="G49" s="3">
        <v>7.16126634715914</v>
      </c>
      <c r="H49" s="3">
        <v>36.94730293352594</v>
      </c>
      <c r="I49" s="3">
        <v>26.583570090738625</v>
      </c>
      <c r="J49" s="3">
        <v>52.047796599388995</v>
      </c>
      <c r="K49" s="3">
        <v>60.350876966321984</v>
      </c>
      <c r="L49" s="3">
        <v>12.643836005037668</v>
      </c>
      <c r="M49" s="3">
        <v>27.477636180835464</v>
      </c>
      <c r="N49" s="3"/>
      <c r="O49" s="3">
        <f>SUMPRODUCT(B49:M49,NGDP_EDSS_A!$B$97:$M$97)</f>
        <v>54.08960013043344</v>
      </c>
      <c r="P49" s="3">
        <f t="shared" si="1"/>
        <v>6.675612801206698</v>
      </c>
      <c r="R49" s="11" t="s">
        <v>497</v>
      </c>
      <c r="S49" s="11" t="s">
        <v>497</v>
      </c>
      <c r="T49" s="11" t="s">
        <v>497</v>
      </c>
      <c r="U49" s="2">
        <v>234.79463299268488</v>
      </c>
      <c r="V49" s="2">
        <v>258.13935640702033</v>
      </c>
      <c r="W49" s="11" t="s">
        <v>497</v>
      </c>
      <c r="X49" s="11" t="s">
        <v>497</v>
      </c>
      <c r="Y49" s="2">
        <v>202.91673288420256</v>
      </c>
      <c r="Z49" s="2" t="s">
        <v>313</v>
      </c>
      <c r="AA49" s="11" t="s">
        <v>497</v>
      </c>
      <c r="AB49" s="11" t="s">
        <v>497</v>
      </c>
      <c r="AC49" s="11" t="s">
        <v>497</v>
      </c>
      <c r="AE49" s="6" t="s">
        <v>497</v>
      </c>
      <c r="AF49" s="6"/>
      <c r="AG49" s="3">
        <f t="shared" si="0"/>
        <v>985.3378531859444</v>
      </c>
      <c r="AI49" s="3">
        <v>32.411158153855034</v>
      </c>
      <c r="AJ49" s="3">
        <v>41.099815277362254</v>
      </c>
      <c r="AK49" s="3">
        <v>19.772000000000006</v>
      </c>
      <c r="AL49" s="3">
        <v>234.79463299268488</v>
      </c>
      <c r="AM49" s="3">
        <v>258.13935640702033</v>
      </c>
      <c r="AN49" s="3">
        <v>29.34314636644975</v>
      </c>
      <c r="AO49" s="3">
        <v>10.351871733831198</v>
      </c>
      <c r="AP49" s="3">
        <v>202.91673288420256</v>
      </c>
      <c r="AQ49" s="3" t="s">
        <v>313</v>
      </c>
      <c r="AR49" s="3">
        <v>61.453713664316</v>
      </c>
      <c r="AS49" s="3">
        <v>16.65447947610497</v>
      </c>
      <c r="AT49" s="3">
        <v>78.40094623011736</v>
      </c>
      <c r="AX49" s="2">
        <v>45.0333333333333</v>
      </c>
      <c r="AY49" s="2">
        <v>37.65181022005095</v>
      </c>
      <c r="AZ49" s="2">
        <v>39.197258932941736</v>
      </c>
      <c r="BB49" s="11"/>
      <c r="BD49" s="11"/>
      <c r="BE49" s="11"/>
      <c r="BG49" s="11"/>
      <c r="BH49" s="11"/>
      <c r="BK49" s="11"/>
      <c r="BL49" s="11"/>
      <c r="BM49" s="11"/>
    </row>
    <row r="50" spans="1:65" ht="12.75">
      <c r="A50" s="2" t="s">
        <v>387</v>
      </c>
      <c r="B50" s="3">
        <v>56.915186420510274</v>
      </c>
      <c r="C50" s="3">
        <v>52.60912436909918</v>
      </c>
      <c r="D50" s="3">
        <v>43.95406665408137</v>
      </c>
      <c r="E50" s="3">
        <v>46.50937606589017</v>
      </c>
      <c r="F50" s="4">
        <v>71.10636598385118</v>
      </c>
      <c r="G50" s="3">
        <v>7.287570876768212</v>
      </c>
      <c r="H50" s="3">
        <v>38.032392593851</v>
      </c>
      <c r="I50" s="3">
        <v>27.71724714421658</v>
      </c>
      <c r="J50" s="3">
        <v>52.58987871388929</v>
      </c>
      <c r="K50" s="3">
        <v>61.25795427543958</v>
      </c>
      <c r="L50" s="3">
        <v>12.957272444465437</v>
      </c>
      <c r="M50" s="3">
        <v>28.53631918605147</v>
      </c>
      <c r="N50" s="3"/>
      <c r="O50" s="3">
        <f>SUMPRODUCT(B50:M50,NGDP_EDSS_A!$B$97:$M$97)</f>
        <v>55.04852871060189</v>
      </c>
      <c r="P50" s="3">
        <f t="shared" si="1"/>
        <v>6.432062743789713</v>
      </c>
      <c r="R50" s="11" t="s">
        <v>497</v>
      </c>
      <c r="S50" s="11" t="s">
        <v>497</v>
      </c>
      <c r="T50" s="11" t="s">
        <v>497</v>
      </c>
      <c r="U50" s="2">
        <v>235.71072496766263</v>
      </c>
      <c r="V50" s="2">
        <v>256.30056125158575</v>
      </c>
      <c r="W50" s="11" t="s">
        <v>497</v>
      </c>
      <c r="X50" s="11" t="s">
        <v>497</v>
      </c>
      <c r="Y50" s="2">
        <v>203.08671622418865</v>
      </c>
      <c r="Z50" s="2" t="s">
        <v>313</v>
      </c>
      <c r="AA50" s="11" t="s">
        <v>497</v>
      </c>
      <c r="AB50" s="11" t="s">
        <v>497</v>
      </c>
      <c r="AC50" s="11" t="s">
        <v>497</v>
      </c>
      <c r="AE50" s="6" t="s">
        <v>497</v>
      </c>
      <c r="AF50" s="6"/>
      <c r="AG50" s="3">
        <f t="shared" si="0"/>
        <v>983.861276729396</v>
      </c>
      <c r="AI50" s="3">
        <v>32.580054112605616</v>
      </c>
      <c r="AJ50" s="3">
        <v>41.31422925520137</v>
      </c>
      <c r="AK50" s="3">
        <v>20.725</v>
      </c>
      <c r="AL50" s="3">
        <v>235.71072496766263</v>
      </c>
      <c r="AM50" s="3">
        <v>256.30056125158575</v>
      </c>
      <c r="AN50" s="3">
        <v>27.803135641420837</v>
      </c>
      <c r="AO50" s="3">
        <v>10.43562453164426</v>
      </c>
      <c r="AP50" s="3">
        <v>203.08671622418865</v>
      </c>
      <c r="AQ50" s="3" t="s">
        <v>313</v>
      </c>
      <c r="AR50" s="3">
        <v>61.041249806383995</v>
      </c>
      <c r="AS50" s="3">
        <v>16.77391264352252</v>
      </c>
      <c r="AT50" s="3">
        <v>78.09006829518029</v>
      </c>
      <c r="AX50" s="2">
        <v>46.3666666666667</v>
      </c>
      <c r="AY50" s="2">
        <v>38.58479804967203</v>
      </c>
      <c r="AZ50" s="2">
        <v>40.03915810083213</v>
      </c>
      <c r="BB50" s="11"/>
      <c r="BD50" s="11"/>
      <c r="BE50" s="11"/>
      <c r="BG50" s="11"/>
      <c r="BH50" s="11"/>
      <c r="BK50" s="11"/>
      <c r="BL50" s="11"/>
      <c r="BM50" s="11"/>
    </row>
    <row r="51" spans="1:65" ht="12.75">
      <c r="A51" s="2" t="s">
        <v>388</v>
      </c>
      <c r="B51" s="3">
        <v>57.320387638340115</v>
      </c>
      <c r="C51" s="3">
        <v>53.781837776847766</v>
      </c>
      <c r="D51" s="3">
        <v>45.3618481484629</v>
      </c>
      <c r="E51" s="3">
        <v>47.809802698852785</v>
      </c>
      <c r="F51" s="4">
        <v>71.89608822613668</v>
      </c>
      <c r="G51" s="3">
        <v>7.854938843252491</v>
      </c>
      <c r="H51" s="3">
        <v>39.17173673773487</v>
      </c>
      <c r="I51" s="3">
        <v>29.197968193657243</v>
      </c>
      <c r="J51" s="3">
        <v>53.600446393196364</v>
      </c>
      <c r="K51" s="3">
        <v>62.04408794334135</v>
      </c>
      <c r="L51" s="3">
        <v>13.333396171778757</v>
      </c>
      <c r="M51" s="3">
        <v>29.416263502075296</v>
      </c>
      <c r="N51" s="3"/>
      <c r="O51" s="3">
        <f>SUMPRODUCT(B51:M51,NGDP_EDSS_A!$B$97:$M$97)</f>
        <v>56.049470769261745</v>
      </c>
      <c r="P51" s="3">
        <f t="shared" si="1"/>
        <v>6.479442956340065</v>
      </c>
      <c r="R51" s="11" t="s">
        <v>497</v>
      </c>
      <c r="S51" s="11" t="s">
        <v>497</v>
      </c>
      <c r="T51" s="11" t="s">
        <v>497</v>
      </c>
      <c r="U51" s="2">
        <v>234.27661684765943</v>
      </c>
      <c r="V51" s="2">
        <v>255.6365449622402</v>
      </c>
      <c r="W51" s="11" t="s">
        <v>497</v>
      </c>
      <c r="X51" s="11" t="s">
        <v>497</v>
      </c>
      <c r="Y51" s="2">
        <v>204.81702939535725</v>
      </c>
      <c r="Z51" s="2" t="s">
        <v>313</v>
      </c>
      <c r="AA51" s="11" t="s">
        <v>497</v>
      </c>
      <c r="AB51" s="11" t="s">
        <v>497</v>
      </c>
      <c r="AC51" s="11" t="s">
        <v>497</v>
      </c>
      <c r="AE51" s="6" t="s">
        <v>497</v>
      </c>
      <c r="AF51" s="6"/>
      <c r="AG51" s="3">
        <f t="shared" si="0"/>
        <v>986.0910297303376</v>
      </c>
      <c r="AI51" s="3">
        <v>32.59799276493311</v>
      </c>
      <c r="AJ51" s="3">
        <v>41.30122443986366</v>
      </c>
      <c r="AK51" s="3">
        <v>20.198000000000004</v>
      </c>
      <c r="AL51" s="3">
        <v>234.27661684765943</v>
      </c>
      <c r="AM51" s="3">
        <v>255.6365449622402</v>
      </c>
      <c r="AN51" s="3">
        <v>28.896907031599007</v>
      </c>
      <c r="AO51" s="3">
        <v>10.523600471487924</v>
      </c>
      <c r="AP51" s="3">
        <v>204.81702939535725</v>
      </c>
      <c r="AQ51" s="3" t="s">
        <v>313</v>
      </c>
      <c r="AR51" s="3">
        <v>62.45767786894376</v>
      </c>
      <c r="AS51" s="3">
        <v>16.84243289113588</v>
      </c>
      <c r="AT51" s="3">
        <v>78.54300305711735</v>
      </c>
      <c r="AX51" s="2">
        <v>47.2333333333333</v>
      </c>
      <c r="AY51" s="2">
        <v>40.15681863930756</v>
      </c>
      <c r="AZ51" s="2">
        <v>40.78316201664217</v>
      </c>
      <c r="BB51" s="11"/>
      <c r="BD51" s="11"/>
      <c r="BE51" s="11"/>
      <c r="BG51" s="11"/>
      <c r="BH51" s="11"/>
      <c r="BK51" s="11"/>
      <c r="BL51" s="11"/>
      <c r="BM51" s="11"/>
    </row>
    <row r="52" spans="1:65" ht="12.75">
      <c r="A52" s="2" t="s">
        <v>389</v>
      </c>
      <c r="B52" s="3">
        <v>58.91002318459962</v>
      </c>
      <c r="C52" s="3">
        <v>54.974157678474484</v>
      </c>
      <c r="D52" s="3">
        <v>46.590863738586414</v>
      </c>
      <c r="E52" s="3">
        <v>49.24792156404792</v>
      </c>
      <c r="F52" s="4">
        <v>73.31758392419017</v>
      </c>
      <c r="G52" s="3">
        <v>8.427318894236254</v>
      </c>
      <c r="H52" s="3">
        <v>41.613188473466266</v>
      </c>
      <c r="I52" s="3">
        <v>30.724961775892883</v>
      </c>
      <c r="J52" s="3">
        <v>54.906191632266435</v>
      </c>
      <c r="K52" s="3">
        <v>63.0636719278188</v>
      </c>
      <c r="L52" s="3">
        <v>14.20531935782327</v>
      </c>
      <c r="M52" s="3">
        <v>30.70524443375071</v>
      </c>
      <c r="N52" s="3"/>
      <c r="O52" s="3">
        <f>SUMPRODUCT(B52:M52,NGDP_EDSS_A!$B$98:$M$98)</f>
        <v>56.706080375640624</v>
      </c>
      <c r="P52" s="3">
        <f t="shared" si="1"/>
        <v>7.058578648177649</v>
      </c>
      <c r="R52" s="4" t="s">
        <v>497</v>
      </c>
      <c r="S52" s="4" t="s">
        <v>497</v>
      </c>
      <c r="T52" s="4" t="s">
        <v>497</v>
      </c>
      <c r="U52" s="3">
        <v>234.13488965973053</v>
      </c>
      <c r="V52" s="3">
        <v>258.3947376953921</v>
      </c>
      <c r="W52" s="4" t="s">
        <v>497</v>
      </c>
      <c r="X52" s="4" t="s">
        <v>497</v>
      </c>
      <c r="Y52" s="3">
        <v>204.15233592106685</v>
      </c>
      <c r="Z52" s="3" t="s">
        <v>313</v>
      </c>
      <c r="AA52" s="4" t="s">
        <v>497</v>
      </c>
      <c r="AB52" s="4" t="s">
        <v>497</v>
      </c>
      <c r="AC52" s="4" t="s">
        <v>497</v>
      </c>
      <c r="AD52" s="3"/>
      <c r="AE52" s="5" t="s">
        <v>497</v>
      </c>
      <c r="AF52" s="5"/>
      <c r="AG52" s="3">
        <f t="shared" si="0"/>
        <v>986.0400177353447</v>
      </c>
      <c r="AH52" s="3"/>
      <c r="AI52" s="3">
        <v>32.372209142750165</v>
      </c>
      <c r="AJ52" s="3">
        <v>41.060800854134015</v>
      </c>
      <c r="AK52" s="3">
        <v>20.166000000000004</v>
      </c>
      <c r="AL52" s="3">
        <v>234.13488965973053</v>
      </c>
      <c r="AM52" s="3">
        <v>258.3947376953921</v>
      </c>
      <c r="AN52" s="3">
        <v>28.328921972375777</v>
      </c>
      <c r="AO52" s="3">
        <v>10.615799528928504</v>
      </c>
      <c r="AP52" s="3">
        <v>204.15233592106685</v>
      </c>
      <c r="AQ52" s="3" t="s">
        <v>313</v>
      </c>
      <c r="AR52" s="3">
        <v>61.85597921499984</v>
      </c>
      <c r="AS52" s="3">
        <v>16.86004026892511</v>
      </c>
      <c r="AT52" s="3">
        <v>78.09830347704192</v>
      </c>
      <c r="AU52" s="3"/>
      <c r="AV52" s="3"/>
      <c r="AW52" s="3"/>
      <c r="AX52" s="3">
        <v>48.4666666666667</v>
      </c>
      <c r="AY52" s="2">
        <v>41.70327791854251</v>
      </c>
      <c r="AZ52" s="2">
        <v>41.7425354870289</v>
      </c>
      <c r="BB52" s="11"/>
      <c r="BD52" s="11"/>
      <c r="BE52" s="11"/>
      <c r="BG52" s="11"/>
      <c r="BH52" s="11"/>
      <c r="BK52" s="11"/>
      <c r="BL52" s="11"/>
      <c r="BM52" s="11"/>
    </row>
    <row r="53" spans="1:65" ht="12.75">
      <c r="A53" s="2" t="s">
        <v>390</v>
      </c>
      <c r="B53" s="3">
        <v>59.79834893103877</v>
      </c>
      <c r="C53" s="3">
        <v>55.41652919370956</v>
      </c>
      <c r="D53" s="3">
        <v>48.277966957909356</v>
      </c>
      <c r="E53" s="3">
        <v>50.86963007160841</v>
      </c>
      <c r="F53" s="4">
        <v>74.54954975454338</v>
      </c>
      <c r="G53" s="3">
        <v>8.879408917002248</v>
      </c>
      <c r="H53" s="3">
        <v>43.24082296395387</v>
      </c>
      <c r="I53" s="3">
        <v>32.09000149334591</v>
      </c>
      <c r="J53" s="3">
        <v>56.1098513346826</v>
      </c>
      <c r="K53" s="3">
        <v>64.21690558194786</v>
      </c>
      <c r="L53" s="3">
        <v>14.885381450642305</v>
      </c>
      <c r="M53" s="3">
        <v>31.574876902321027</v>
      </c>
      <c r="N53" s="3"/>
      <c r="O53" s="3">
        <f>SUMPRODUCT(B53:M53,NGDP_EDSS_A!$B$98:$M$98)</f>
        <v>57.97880606454414</v>
      </c>
      <c r="P53" s="3">
        <f t="shared" si="1"/>
        <v>7.190302617753019</v>
      </c>
      <c r="R53" s="4" t="s">
        <v>497</v>
      </c>
      <c r="S53" s="4" t="s">
        <v>497</v>
      </c>
      <c r="T53" s="4" t="s">
        <v>497</v>
      </c>
      <c r="U53" s="3">
        <v>237.39074857930748</v>
      </c>
      <c r="V53" s="3">
        <v>258.2926101196223</v>
      </c>
      <c r="W53" s="4" t="s">
        <v>497</v>
      </c>
      <c r="X53" s="4" t="s">
        <v>497</v>
      </c>
      <c r="Y53" s="3">
        <v>204.2250184526471</v>
      </c>
      <c r="Z53" s="3" t="s">
        <v>313</v>
      </c>
      <c r="AA53" s="4" t="s">
        <v>497</v>
      </c>
      <c r="AB53" s="4" t="s">
        <v>497</v>
      </c>
      <c r="AC53" s="4" t="s">
        <v>497</v>
      </c>
      <c r="AD53" s="3"/>
      <c r="AE53" s="5" t="s">
        <v>497</v>
      </c>
      <c r="AF53" s="5"/>
      <c r="AG53" s="3">
        <f t="shared" si="0"/>
        <v>989.1037644606383</v>
      </c>
      <c r="AH53" s="3"/>
      <c r="AI53" s="3">
        <v>32.69798356552294</v>
      </c>
      <c r="AJ53" s="3">
        <v>40.934227236345656</v>
      </c>
      <c r="AK53" s="3">
        <v>20.4</v>
      </c>
      <c r="AL53" s="3">
        <v>237.39074857930748</v>
      </c>
      <c r="AM53" s="3">
        <v>258.2926101196223</v>
      </c>
      <c r="AN53" s="3">
        <v>27.701761685868256</v>
      </c>
      <c r="AO53" s="3">
        <v>10.702013971335724</v>
      </c>
      <c r="AP53" s="3">
        <v>204.2250184526471</v>
      </c>
      <c r="AQ53" s="3" t="s">
        <v>313</v>
      </c>
      <c r="AR53" s="3">
        <v>61.84011524255984</v>
      </c>
      <c r="AS53" s="3">
        <v>16.9074514852859</v>
      </c>
      <c r="AT53" s="3">
        <v>78.01183412214313</v>
      </c>
      <c r="AU53" s="3"/>
      <c r="AV53" s="3"/>
      <c r="AW53" s="3"/>
      <c r="AX53" s="3">
        <v>50.6</v>
      </c>
      <c r="AY53" s="2">
        <v>42.59792378243492</v>
      </c>
      <c r="AZ53" s="2">
        <v>43.79833578071466</v>
      </c>
      <c r="BB53" s="11"/>
      <c r="BD53" s="11"/>
      <c r="BE53" s="11"/>
      <c r="BG53" s="11"/>
      <c r="BH53" s="11"/>
      <c r="BK53" s="11"/>
      <c r="BL53" s="11"/>
      <c r="BM53" s="11"/>
    </row>
    <row r="54" spans="1:65" ht="12.75">
      <c r="A54" s="2" t="s">
        <v>391</v>
      </c>
      <c r="B54" s="3">
        <v>60.67109001541553</v>
      </c>
      <c r="C54" s="3">
        <v>56.8686351373507</v>
      </c>
      <c r="D54" s="3">
        <v>49.16062360930183</v>
      </c>
      <c r="E54" s="3">
        <v>52.858517864205766</v>
      </c>
      <c r="F54" s="4">
        <v>75.84469220746331</v>
      </c>
      <c r="G54" s="3">
        <v>9.051824624118675</v>
      </c>
      <c r="H54" s="3">
        <v>45.62802021612646</v>
      </c>
      <c r="I54" s="3">
        <v>33.03858841564383</v>
      </c>
      <c r="J54" s="3">
        <v>57.21538230412136</v>
      </c>
      <c r="K54" s="3">
        <v>65.34990706690856</v>
      </c>
      <c r="L54" s="3">
        <v>15.778200399315338</v>
      </c>
      <c r="M54" s="3">
        <v>32.61293621263033</v>
      </c>
      <c r="N54" s="3"/>
      <c r="O54" s="3">
        <f>SUMPRODUCT(B54:M54,NGDP_EDSS_A!$B$98:$M$98)</f>
        <v>59.35802554490509</v>
      </c>
      <c r="P54" s="3">
        <f t="shared" si="1"/>
        <v>7.828541352955765</v>
      </c>
      <c r="R54" s="4" t="s">
        <v>497</v>
      </c>
      <c r="S54" s="4" t="s">
        <v>497</v>
      </c>
      <c r="T54" s="4" t="s">
        <v>497</v>
      </c>
      <c r="U54" s="3">
        <v>239.1679641467622</v>
      </c>
      <c r="V54" s="3">
        <v>258.34361155855976</v>
      </c>
      <c r="W54" s="4" t="s">
        <v>497</v>
      </c>
      <c r="X54" s="4" t="s">
        <v>497</v>
      </c>
      <c r="Y54" s="3">
        <v>203.49467624015523</v>
      </c>
      <c r="Z54" s="3" t="s">
        <v>313</v>
      </c>
      <c r="AA54" s="4" t="s">
        <v>497</v>
      </c>
      <c r="AB54" s="4" t="s">
        <v>497</v>
      </c>
      <c r="AC54" s="4" t="s">
        <v>497</v>
      </c>
      <c r="AD54" s="3"/>
      <c r="AE54" s="5" t="s">
        <v>497</v>
      </c>
      <c r="AF54" s="5"/>
      <c r="AG54" s="3">
        <f t="shared" si="0"/>
        <v>990.9712548829991</v>
      </c>
      <c r="AH54" s="3"/>
      <c r="AI54" s="3">
        <v>32.67527447732011</v>
      </c>
      <c r="AJ54" s="3">
        <v>40.921503609283484</v>
      </c>
      <c r="AK54" s="3">
        <v>20.476000000000006</v>
      </c>
      <c r="AL54" s="3">
        <v>239.1679641467622</v>
      </c>
      <c r="AM54" s="3">
        <v>258.34361155855976</v>
      </c>
      <c r="AN54" s="3">
        <v>28.491896347929732</v>
      </c>
      <c r="AO54" s="3">
        <v>10.782243823143268</v>
      </c>
      <c r="AP54" s="3">
        <v>203.49467624015523</v>
      </c>
      <c r="AQ54" s="3" t="s">
        <v>313</v>
      </c>
      <c r="AR54" s="3">
        <v>61.274677150574306</v>
      </c>
      <c r="AS54" s="3">
        <v>16.984666565208283</v>
      </c>
      <c r="AT54" s="3">
        <v>78.35874096406276</v>
      </c>
      <c r="AU54" s="3"/>
      <c r="AV54" s="3"/>
      <c r="AW54" s="3"/>
      <c r="AX54" s="3">
        <v>51.8</v>
      </c>
      <c r="AY54" s="2">
        <v>43.50535030165543</v>
      </c>
      <c r="AZ54" s="2">
        <v>44.5423396965247</v>
      </c>
      <c r="BB54" s="11"/>
      <c r="BD54" s="11"/>
      <c r="BE54" s="11"/>
      <c r="BG54" s="11"/>
      <c r="BH54" s="11"/>
      <c r="BK54" s="11"/>
      <c r="BL54" s="11"/>
      <c r="BM54" s="11"/>
    </row>
    <row r="55" spans="1:65" ht="12.75">
      <c r="A55" s="2" t="s">
        <v>392</v>
      </c>
      <c r="B55" s="3">
        <v>61.24772251749038</v>
      </c>
      <c r="C55" s="3">
        <v>58.03889773362494</v>
      </c>
      <c r="D55" s="3">
        <v>50.13266321226473</v>
      </c>
      <c r="E55" s="3">
        <v>54.57202119310224</v>
      </c>
      <c r="F55" s="4">
        <v>77.01347418514916</v>
      </c>
      <c r="G55" s="3">
        <v>9.729458449801728</v>
      </c>
      <c r="H55" s="3">
        <v>48.28648988446541</v>
      </c>
      <c r="I55" s="3">
        <v>34.54244573148198</v>
      </c>
      <c r="J55" s="3">
        <v>58.13019533230855</v>
      </c>
      <c r="K55" s="3">
        <v>66.52337289040808</v>
      </c>
      <c r="L55" s="3">
        <v>16.665320503635137</v>
      </c>
      <c r="M55" s="3">
        <v>33.6475582404551</v>
      </c>
      <c r="N55" s="3"/>
      <c r="O55" s="3">
        <f>SUMPRODUCT(B55:M55,NGDP_EDSS_A!$B$98:$M$98)</f>
        <v>60.671811872814075</v>
      </c>
      <c r="P55" s="3">
        <f t="shared" si="1"/>
        <v>8.246895180475612</v>
      </c>
      <c r="R55" s="4" t="s">
        <v>497</v>
      </c>
      <c r="S55" s="4" t="s">
        <v>497</v>
      </c>
      <c r="T55" s="4" t="s">
        <v>497</v>
      </c>
      <c r="U55" s="3">
        <v>241.34759246158248</v>
      </c>
      <c r="V55" s="3">
        <v>257.0157036777635</v>
      </c>
      <c r="W55" s="4" t="s">
        <v>497</v>
      </c>
      <c r="X55" s="4" t="s">
        <v>497</v>
      </c>
      <c r="Y55" s="3">
        <v>205.76190230590052</v>
      </c>
      <c r="Z55" s="3" t="s">
        <v>313</v>
      </c>
      <c r="AA55" s="4" t="s">
        <v>497</v>
      </c>
      <c r="AB55" s="4" t="s">
        <v>497</v>
      </c>
      <c r="AC55" s="4" t="s">
        <v>497</v>
      </c>
      <c r="AD55" s="3"/>
      <c r="AE55" s="5" t="s">
        <v>497</v>
      </c>
      <c r="AF55" s="5"/>
      <c r="AG55" s="3">
        <f t="shared" si="0"/>
        <v>995.3091414160474</v>
      </c>
      <c r="AH55" s="3"/>
      <c r="AI55" s="3">
        <v>32.46895022386583</v>
      </c>
      <c r="AJ55" s="3">
        <v>40.9872926885124</v>
      </c>
      <c r="AK55" s="3">
        <v>20.538000000000004</v>
      </c>
      <c r="AL55" s="3">
        <v>241.34759246158248</v>
      </c>
      <c r="AM55" s="3">
        <v>257.0157036777635</v>
      </c>
      <c r="AN55" s="3">
        <v>29.63223186326575</v>
      </c>
      <c r="AO55" s="3">
        <v>10.863928431943423</v>
      </c>
      <c r="AP55" s="3">
        <v>205.76190230590052</v>
      </c>
      <c r="AQ55" s="3" t="s">
        <v>313</v>
      </c>
      <c r="AR55" s="3">
        <v>61.32340229085316</v>
      </c>
      <c r="AS55" s="3">
        <v>17.08963070319403</v>
      </c>
      <c r="AT55" s="3">
        <v>78.28050676916627</v>
      </c>
      <c r="AU55" s="3"/>
      <c r="AV55" s="3"/>
      <c r="AW55" s="3"/>
      <c r="AX55" s="3">
        <v>52.9666666666667</v>
      </c>
      <c r="AY55" s="2">
        <v>44.131602406597395</v>
      </c>
      <c r="AZ55" s="2">
        <v>45.63876651982379</v>
      </c>
      <c r="BB55" s="11"/>
      <c r="BD55" s="11"/>
      <c r="BE55" s="11"/>
      <c r="BG55" s="11"/>
      <c r="BH55" s="11"/>
      <c r="BK55" s="11"/>
      <c r="BL55" s="11"/>
      <c r="BM55" s="11"/>
    </row>
    <row r="56" spans="1:65" ht="12.75">
      <c r="A56" s="2" t="s">
        <v>393</v>
      </c>
      <c r="B56" s="3">
        <v>62.46332617035619</v>
      </c>
      <c r="C56" s="3">
        <v>59.16382031272218</v>
      </c>
      <c r="D56" s="3">
        <v>51.55004220056006</v>
      </c>
      <c r="E56" s="3">
        <v>56.13253315320777</v>
      </c>
      <c r="F56" s="4">
        <v>77.64524764091693</v>
      </c>
      <c r="G56" s="3">
        <v>10.142025630627497</v>
      </c>
      <c r="H56" s="3">
        <v>49.425834027264195</v>
      </c>
      <c r="I56" s="3">
        <v>35.95375798173004</v>
      </c>
      <c r="J56" s="3">
        <v>59.69788098014949</v>
      </c>
      <c r="K56" s="3">
        <v>67.45405268166213</v>
      </c>
      <c r="L56" s="3">
        <v>17.816487062988024</v>
      </c>
      <c r="M56" s="3">
        <v>35.08434231896259</v>
      </c>
      <c r="N56" s="3"/>
      <c r="O56" s="3">
        <f>SUMPRODUCT(B56:M56,NGDP_EDSS_A!$B$99:$M$99)</f>
        <v>60.97886808695283</v>
      </c>
      <c r="P56" s="3">
        <f t="shared" si="1"/>
        <v>7.534972763075465</v>
      </c>
      <c r="R56" s="4" t="s">
        <v>497</v>
      </c>
      <c r="S56" s="4" t="s">
        <v>497</v>
      </c>
      <c r="T56" s="4" t="s">
        <v>497</v>
      </c>
      <c r="U56" s="3">
        <v>242.5022353514621</v>
      </c>
      <c r="V56" s="3">
        <v>257.57746769344453</v>
      </c>
      <c r="W56" s="4" t="s">
        <v>497</v>
      </c>
      <c r="X56" s="4" t="s">
        <v>497</v>
      </c>
      <c r="Y56" s="3">
        <v>207.23196512205595</v>
      </c>
      <c r="Z56" s="3" t="s">
        <v>313</v>
      </c>
      <c r="AA56" s="4" t="s">
        <v>497</v>
      </c>
      <c r="AB56" s="4" t="s">
        <v>497</v>
      </c>
      <c r="AC56" s="4" t="s">
        <v>497</v>
      </c>
      <c r="AD56" s="3"/>
      <c r="AE56" s="5" t="s">
        <v>497</v>
      </c>
      <c r="AF56" s="5"/>
      <c r="AG56" s="3">
        <f t="shared" si="0"/>
        <v>999.9922955475022</v>
      </c>
      <c r="AH56" s="3"/>
      <c r="AI56" s="3">
        <v>33.127508040194115</v>
      </c>
      <c r="AJ56" s="3">
        <v>41.13159451960219</v>
      </c>
      <c r="AK56" s="3">
        <v>20.69</v>
      </c>
      <c r="AL56" s="3">
        <v>242.5022353514621</v>
      </c>
      <c r="AM56" s="3">
        <v>257.57746769344453</v>
      </c>
      <c r="AN56" s="3">
        <v>29.060366445696374</v>
      </c>
      <c r="AO56" s="3">
        <v>10.947067773302507</v>
      </c>
      <c r="AP56" s="3">
        <v>207.23196512205595</v>
      </c>
      <c r="AQ56" s="3" t="s">
        <v>313</v>
      </c>
      <c r="AR56" s="3">
        <v>61.89903864013101</v>
      </c>
      <c r="AS56" s="3">
        <v>17.222343874253106</v>
      </c>
      <c r="AT56" s="3">
        <v>78.60270808736034</v>
      </c>
      <c r="AU56" s="3"/>
      <c r="AV56" s="3"/>
      <c r="AW56" s="3"/>
      <c r="AX56" s="3">
        <v>54.0666666666667</v>
      </c>
      <c r="AY56" s="2">
        <v>45.46079054742743</v>
      </c>
      <c r="AZ56" s="2">
        <v>46.38277043563389</v>
      </c>
      <c r="BB56" s="11"/>
      <c r="BD56" s="11"/>
      <c r="BE56" s="11"/>
      <c r="BG56" s="11"/>
      <c r="BH56" s="11"/>
      <c r="BK56" s="11"/>
      <c r="BL56" s="11"/>
      <c r="BM56" s="11"/>
    </row>
    <row r="57" spans="1:65" ht="12.75">
      <c r="A57" s="2" t="s">
        <v>394</v>
      </c>
      <c r="B57" s="3">
        <v>63.33606725457726</v>
      </c>
      <c r="C57" s="3">
        <v>60.542401904903116</v>
      </c>
      <c r="D57" s="3">
        <v>53.11951931732636</v>
      </c>
      <c r="E57" s="3">
        <v>57.861335618508896</v>
      </c>
      <c r="F57" s="4">
        <v>78.56132312833589</v>
      </c>
      <c r="G57" s="3">
        <v>10.843858168031428</v>
      </c>
      <c r="H57" s="3">
        <v>52.30132162766816</v>
      </c>
      <c r="I57" s="3">
        <v>37.04116250241303</v>
      </c>
      <c r="J57" s="3">
        <v>60.91657653683639</v>
      </c>
      <c r="K57" s="3">
        <v>68.32403596419717</v>
      </c>
      <c r="L57" s="3">
        <v>18.720703700367523</v>
      </c>
      <c r="M57" s="3">
        <v>36.332075860824396</v>
      </c>
      <c r="N57" s="3"/>
      <c r="O57" s="3">
        <f>SUMPRODUCT(B57:M57,NGDP_EDSS_A!$B$99:$M$99)</f>
        <v>62.18380177688537</v>
      </c>
      <c r="P57" s="3">
        <f t="shared" si="1"/>
        <v>7.252642815135024</v>
      </c>
      <c r="R57" s="4" t="s">
        <v>497</v>
      </c>
      <c r="S57" s="4" t="s">
        <v>497</v>
      </c>
      <c r="T57" s="4" t="s">
        <v>497</v>
      </c>
      <c r="U57" s="3">
        <v>244.406428496208</v>
      </c>
      <c r="V57" s="3">
        <v>256.7091962525595</v>
      </c>
      <c r="W57" s="4" t="s">
        <v>497</v>
      </c>
      <c r="X57" s="4" t="s">
        <v>497</v>
      </c>
      <c r="Y57" s="3">
        <v>206.3515686508177</v>
      </c>
      <c r="Z57" s="3" t="s">
        <v>313</v>
      </c>
      <c r="AA57" s="4" t="s">
        <v>497</v>
      </c>
      <c r="AB57" s="4" t="s">
        <v>497</v>
      </c>
      <c r="AC57" s="4" t="s">
        <v>497</v>
      </c>
      <c r="AD57" s="3"/>
      <c r="AE57" s="5" t="s">
        <v>497</v>
      </c>
      <c r="AF57" s="5"/>
      <c r="AG57" s="3">
        <f t="shared" si="0"/>
        <v>998.2482869507904</v>
      </c>
      <c r="AH57" s="3"/>
      <c r="AI57" s="3">
        <v>33.224731312411606</v>
      </c>
      <c r="AJ57" s="3">
        <v>41.22516377462657</v>
      </c>
      <c r="AK57" s="3">
        <v>20.86</v>
      </c>
      <c r="AL57" s="3">
        <v>244.406428496208</v>
      </c>
      <c r="AM57" s="3">
        <v>256.7091962525595</v>
      </c>
      <c r="AN57" s="3">
        <v>27.86522109996562</v>
      </c>
      <c r="AO57" s="3">
        <v>10.997233567598114</v>
      </c>
      <c r="AP57" s="3">
        <v>206.3515686508177</v>
      </c>
      <c r="AQ57" s="3" t="s">
        <v>313</v>
      </c>
      <c r="AR57" s="3">
        <v>60.393092333189365</v>
      </c>
      <c r="AS57" s="3">
        <v>17.314418202979198</v>
      </c>
      <c r="AT57" s="3">
        <v>78.90123326043462</v>
      </c>
      <c r="AU57" s="3"/>
      <c r="AV57" s="3"/>
      <c r="AW57" s="3"/>
      <c r="AX57" s="3">
        <v>55.3666666666667</v>
      </c>
      <c r="AY57" s="2">
        <v>46.24041051438944</v>
      </c>
      <c r="AZ57" s="2">
        <v>47.87077826725404</v>
      </c>
      <c r="BB57" s="11"/>
      <c r="BD57" s="11"/>
      <c r="BE57" s="11"/>
      <c r="BG57" s="11"/>
      <c r="BH57" s="11"/>
      <c r="BK57" s="11"/>
      <c r="BL57" s="11"/>
      <c r="BM57" s="11"/>
    </row>
    <row r="58" spans="1:65" ht="12.75">
      <c r="A58" s="2" t="s">
        <v>395</v>
      </c>
      <c r="B58" s="3">
        <v>63.80360712112418</v>
      </c>
      <c r="C58" s="3">
        <v>62.0349462420377</v>
      </c>
      <c r="D58" s="3">
        <v>53.831447081397286</v>
      </c>
      <c r="E58" s="3">
        <v>58.67218987213607</v>
      </c>
      <c r="F58" s="4">
        <v>79.69852402483923</v>
      </c>
      <c r="G58" s="3">
        <v>11.014770754778775</v>
      </c>
      <c r="H58" s="3">
        <v>53.386411287993226</v>
      </c>
      <c r="I58" s="3">
        <v>38.56815608464866</v>
      </c>
      <c r="J58" s="3">
        <v>62.677354208023836</v>
      </c>
      <c r="K58" s="3">
        <v>69.05239406194606</v>
      </c>
      <c r="L58" s="3">
        <v>19.14621741207552</v>
      </c>
      <c r="M58" s="3">
        <v>37.39419614852494</v>
      </c>
      <c r="N58" s="3"/>
      <c r="O58" s="3">
        <f>SUMPRODUCT(B58:M58,NGDP_EDSS_A!$B$99:$M$99)</f>
        <v>63.226928606135886</v>
      </c>
      <c r="P58" s="3">
        <f t="shared" si="1"/>
        <v>6.517910637549629</v>
      </c>
      <c r="R58" s="4" t="s">
        <v>497</v>
      </c>
      <c r="S58" s="4" t="s">
        <v>497</v>
      </c>
      <c r="T58" s="4" t="s">
        <v>497</v>
      </c>
      <c r="U58" s="3">
        <v>244.38869214055947</v>
      </c>
      <c r="V58" s="3">
        <v>253.3892395037266</v>
      </c>
      <c r="W58" s="4" t="s">
        <v>497</v>
      </c>
      <c r="X58" s="4" t="s">
        <v>497</v>
      </c>
      <c r="Y58" s="3">
        <v>204.81702939535725</v>
      </c>
      <c r="Z58" s="3" t="s">
        <v>313</v>
      </c>
      <c r="AA58" s="4" t="s">
        <v>497</v>
      </c>
      <c r="AB58" s="4" t="s">
        <v>497</v>
      </c>
      <c r="AC58" s="4" t="s">
        <v>497</v>
      </c>
      <c r="AD58" s="3"/>
      <c r="AE58" s="5" t="s">
        <v>497</v>
      </c>
      <c r="AF58" s="5"/>
      <c r="AG58" s="3">
        <f t="shared" si="0"/>
        <v>994.6326857395205</v>
      </c>
      <c r="AH58" s="3"/>
      <c r="AI58" s="3">
        <v>33.202247039596195</v>
      </c>
      <c r="AJ58" s="3">
        <v>41.26800043080067</v>
      </c>
      <c r="AK58" s="3">
        <v>21.112</v>
      </c>
      <c r="AL58" s="3">
        <v>244.38869214055947</v>
      </c>
      <c r="AM58" s="3">
        <v>253.3892395037266</v>
      </c>
      <c r="AN58" s="3">
        <v>27.58001596149576</v>
      </c>
      <c r="AO58" s="3">
        <v>11.014425839263927</v>
      </c>
      <c r="AP58" s="3">
        <v>204.81702939535725</v>
      </c>
      <c r="AQ58" s="3" t="s">
        <v>313</v>
      </c>
      <c r="AR58" s="3">
        <v>61.06277951894959</v>
      </c>
      <c r="AS58" s="3">
        <v>17.365853714362338</v>
      </c>
      <c r="AT58" s="3">
        <v>79.43240219540884</v>
      </c>
      <c r="AU58" s="3"/>
      <c r="AV58" s="3"/>
      <c r="AW58" s="3"/>
      <c r="AX58" s="3">
        <v>56.7666666666667</v>
      </c>
      <c r="AY58" s="2">
        <v>46.90500458506007</v>
      </c>
      <c r="AZ58" s="2">
        <v>48.1057268722467</v>
      </c>
      <c r="BB58" s="11"/>
      <c r="BD58" s="11"/>
      <c r="BE58" s="11"/>
      <c r="BG58" s="11"/>
      <c r="BH58" s="11"/>
      <c r="BK58" s="11"/>
      <c r="BL58" s="11"/>
      <c r="BM58" s="11"/>
    </row>
    <row r="59" spans="1:65" ht="12.75">
      <c r="A59" s="2" t="s">
        <v>396</v>
      </c>
      <c r="B59" s="3">
        <v>64.11530036564463</v>
      </c>
      <c r="C59" s="3">
        <v>63.21623749092696</v>
      </c>
      <c r="D59" s="3">
        <v>54.23595149305521</v>
      </c>
      <c r="E59" s="3">
        <v>59.74312945290663</v>
      </c>
      <c r="F59" s="4">
        <v>80.5830112009747</v>
      </c>
      <c r="G59" s="3">
        <v>11.63660165576247</v>
      </c>
      <c r="H59" s="3">
        <v>54.25448301625328</v>
      </c>
      <c r="I59" s="3">
        <v>40.30337606446189</v>
      </c>
      <c r="J59" s="3">
        <v>64.2505793812807</v>
      </c>
      <c r="K59" s="3">
        <v>69.5784304657862</v>
      </c>
      <c r="L59" s="3">
        <v>19.837677193601017</v>
      </c>
      <c r="M59" s="3">
        <v>38.250079487157414</v>
      </c>
      <c r="N59" s="3"/>
      <c r="O59" s="3">
        <f>SUMPRODUCT(B59:M59,NGDP_EDSS_A!$B$99:$M$99)</f>
        <v>64.2185981607307</v>
      </c>
      <c r="P59" s="3">
        <f t="shared" si="1"/>
        <v>5.845855230682306</v>
      </c>
      <c r="R59" s="4" t="s">
        <v>497</v>
      </c>
      <c r="S59" s="4" t="s">
        <v>497</v>
      </c>
      <c r="T59" s="4" t="s">
        <v>497</v>
      </c>
      <c r="U59" s="3">
        <v>244.98074273897905</v>
      </c>
      <c r="V59" s="3">
        <v>253.59349465526608</v>
      </c>
      <c r="W59" s="4" t="s">
        <v>497</v>
      </c>
      <c r="X59" s="4" t="s">
        <v>497</v>
      </c>
      <c r="Y59" s="3">
        <v>204.31763006546714</v>
      </c>
      <c r="Z59" s="3" t="s">
        <v>313</v>
      </c>
      <c r="AA59" s="4" t="s">
        <v>497</v>
      </c>
      <c r="AB59" s="4" t="s">
        <v>497</v>
      </c>
      <c r="AC59" s="4" t="s">
        <v>497</v>
      </c>
      <c r="AD59" s="3"/>
      <c r="AE59" s="5" t="s">
        <v>497</v>
      </c>
      <c r="AF59" s="5"/>
      <c r="AG59" s="3">
        <f t="shared" si="0"/>
        <v>994.8619479133434</v>
      </c>
      <c r="AH59" s="3"/>
      <c r="AI59" s="3">
        <v>33.14417562186408</v>
      </c>
      <c r="AJ59" s="3">
        <v>41.25427203584494</v>
      </c>
      <c r="AK59" s="3">
        <v>21.346</v>
      </c>
      <c r="AL59" s="3">
        <v>244.98074273897905</v>
      </c>
      <c r="AM59" s="3">
        <v>253.59349465526608</v>
      </c>
      <c r="AN59" s="3">
        <v>28.35899463706104</v>
      </c>
      <c r="AO59" s="3">
        <v>10.986327642504682</v>
      </c>
      <c r="AP59" s="3">
        <v>204.31763006546714</v>
      </c>
      <c r="AQ59" s="3" t="s">
        <v>313</v>
      </c>
      <c r="AR59" s="3">
        <v>59.78006229890593</v>
      </c>
      <c r="AS59" s="3">
        <v>17.387849991761566</v>
      </c>
      <c r="AT59" s="3">
        <v>79.71239822568896</v>
      </c>
      <c r="AU59" s="3"/>
      <c r="AV59" s="3"/>
      <c r="AW59" s="3"/>
      <c r="AX59" s="3">
        <v>58.2</v>
      </c>
      <c r="AY59" s="2">
        <v>48.06804420803075</v>
      </c>
      <c r="AZ59" s="2">
        <v>48.458149779735685</v>
      </c>
      <c r="BB59" s="11"/>
      <c r="BD59" s="11"/>
      <c r="BE59" s="11"/>
      <c r="BG59" s="11"/>
      <c r="BH59" s="11"/>
      <c r="BK59" s="11"/>
      <c r="BL59" s="11"/>
      <c r="BM59" s="11"/>
    </row>
    <row r="60" spans="1:65" ht="12.75">
      <c r="A60" s="2" t="s">
        <v>397</v>
      </c>
      <c r="B60" s="3">
        <v>64.89453347640016</v>
      </c>
      <c r="C60" s="3">
        <v>64.29949627067117</v>
      </c>
      <c r="D60" s="3">
        <v>55.611266491979684</v>
      </c>
      <c r="E60" s="3">
        <v>61.33423968658705</v>
      </c>
      <c r="F60" s="4">
        <v>80.80412214985695</v>
      </c>
      <c r="G60" s="3">
        <v>12.262068994727246</v>
      </c>
      <c r="H60" s="3">
        <v>55.61084509165961</v>
      </c>
      <c r="I60" s="3">
        <v>41.737824581107446</v>
      </c>
      <c r="J60" s="3">
        <v>65.50963433635253</v>
      </c>
      <c r="K60" s="3">
        <v>69.61889480432566</v>
      </c>
      <c r="L60" s="3">
        <v>21.516936663020083</v>
      </c>
      <c r="M60" s="3">
        <v>39.72467367299409</v>
      </c>
      <c r="N60" s="3"/>
      <c r="O60" s="3">
        <f>SUMPRODUCT(B60:M60,NGDP_EDSS_A!$B$100:$M$100)</f>
        <v>64.50421764322049</v>
      </c>
      <c r="P60" s="3">
        <f t="shared" si="1"/>
        <v>5.7812643410183995</v>
      </c>
      <c r="R60" s="4" t="s">
        <v>497</v>
      </c>
      <c r="S60" s="4" t="s">
        <v>497</v>
      </c>
      <c r="T60" s="4" t="s">
        <v>497</v>
      </c>
      <c r="U60" s="3">
        <v>244.78942740100123</v>
      </c>
      <c r="V60" s="3">
        <v>257.1688326924708</v>
      </c>
      <c r="W60" s="4" t="s">
        <v>497</v>
      </c>
      <c r="X60" s="4" t="s">
        <v>497</v>
      </c>
      <c r="Y60" s="3">
        <v>206.28826451040914</v>
      </c>
      <c r="Z60" s="3" t="s">
        <v>313</v>
      </c>
      <c r="AA60" s="4" t="s">
        <v>497</v>
      </c>
      <c r="AB60" s="4" t="s">
        <v>497</v>
      </c>
      <c r="AC60" s="4" t="s">
        <v>497</v>
      </c>
      <c r="AD60" s="3"/>
      <c r="AE60" s="5" t="s">
        <v>497</v>
      </c>
      <c r="AF60" s="5"/>
      <c r="AG60" s="3">
        <f t="shared" si="0"/>
        <v>1000.9525335660082</v>
      </c>
      <c r="AH60" s="3"/>
      <c r="AI60" s="3">
        <v>33.546475313519075</v>
      </c>
      <c r="AJ60" s="3">
        <v>41.1839785669745</v>
      </c>
      <c r="AK60" s="3">
        <v>21.382</v>
      </c>
      <c r="AL60" s="3">
        <v>244.78942740100123</v>
      </c>
      <c r="AM60" s="3">
        <v>257.1688326924708</v>
      </c>
      <c r="AN60" s="3">
        <v>28.018979668196447</v>
      </c>
      <c r="AO60" s="3">
        <v>10.912939001754062</v>
      </c>
      <c r="AP60" s="3">
        <v>206.28826451040914</v>
      </c>
      <c r="AQ60" s="3" t="s">
        <v>313</v>
      </c>
      <c r="AR60" s="3">
        <v>60.277511809119346</v>
      </c>
      <c r="AS60" s="3">
        <v>17.380406985196814</v>
      </c>
      <c r="AT60" s="3">
        <v>80.00371761736675</v>
      </c>
      <c r="AU60" s="3"/>
      <c r="AV60" s="3"/>
      <c r="AW60" s="3"/>
      <c r="AX60" s="3">
        <v>58.6666666666667</v>
      </c>
      <c r="AY60" s="2">
        <v>49.42279365951698</v>
      </c>
      <c r="AZ60" s="2">
        <v>48.693098384728344</v>
      </c>
      <c r="BB60" s="11"/>
      <c r="BD60" s="11"/>
      <c r="BE60" s="11"/>
      <c r="BG60" s="11"/>
      <c r="BH60" s="11"/>
      <c r="BK60" s="11"/>
      <c r="BL60" s="11"/>
      <c r="BM60" s="11"/>
    </row>
    <row r="61" spans="1:65" ht="12.75">
      <c r="A61" s="2" t="s">
        <v>398</v>
      </c>
      <c r="B61" s="3">
        <v>65.01921077414616</v>
      </c>
      <c r="C61" s="3">
        <v>65.1450263139979</v>
      </c>
      <c r="D61" s="3">
        <v>57.27782466766665</v>
      </c>
      <c r="E61" s="3">
        <v>63.04774301548305</v>
      </c>
      <c r="F61" s="4">
        <v>81.15160080407483</v>
      </c>
      <c r="G61" s="3">
        <v>13.011175226321674</v>
      </c>
      <c r="H61" s="3">
        <v>57.12997061557215</v>
      </c>
      <c r="I61" s="3">
        <v>42.96404670017548</v>
      </c>
      <c r="J61" s="3">
        <v>66.13085252588347</v>
      </c>
      <c r="K61" s="3">
        <v>70.08423469964889</v>
      </c>
      <c r="L61" s="3">
        <v>22.620612852762708</v>
      </c>
      <c r="M61" s="3">
        <v>40.69398733361401</v>
      </c>
      <c r="N61" s="3"/>
      <c r="O61" s="3">
        <f>SUMPRODUCT(B61:M61,NGDP_EDSS_A!$B$100:$M$100)</f>
        <v>65.4250752820011</v>
      </c>
      <c r="P61" s="3">
        <f t="shared" si="1"/>
        <v>5.212408074928221</v>
      </c>
      <c r="R61" s="4" t="s">
        <v>497</v>
      </c>
      <c r="S61" s="4" t="s">
        <v>497</v>
      </c>
      <c r="T61" s="4" t="s">
        <v>497</v>
      </c>
      <c r="U61" s="3">
        <v>246.26473623643318</v>
      </c>
      <c r="V61" s="3">
        <v>259.36513671204693</v>
      </c>
      <c r="W61" s="4" t="s">
        <v>497</v>
      </c>
      <c r="X61" s="4" t="s">
        <v>497</v>
      </c>
      <c r="Y61" s="3">
        <v>206.38204842212556</v>
      </c>
      <c r="Z61" s="3" t="s">
        <v>313</v>
      </c>
      <c r="AA61" s="4" t="s">
        <v>497</v>
      </c>
      <c r="AB61" s="4" t="s">
        <v>497</v>
      </c>
      <c r="AC61" s="4" t="s">
        <v>497</v>
      </c>
      <c r="AD61" s="3"/>
      <c r="AE61" s="5" t="s">
        <v>497</v>
      </c>
      <c r="AF61" s="5"/>
      <c r="AG61" s="3">
        <f t="shared" si="0"/>
        <v>1006.6342613669849</v>
      </c>
      <c r="AH61" s="3"/>
      <c r="AI61" s="3">
        <v>33.98546669083169</v>
      </c>
      <c r="AJ61" s="3">
        <v>41.22136020250217</v>
      </c>
      <c r="AK61" s="3">
        <v>21.612</v>
      </c>
      <c r="AL61" s="3">
        <v>246.26473623643318</v>
      </c>
      <c r="AM61" s="3">
        <v>259.36513671204693</v>
      </c>
      <c r="AN61" s="3">
        <v>27.143477497510965</v>
      </c>
      <c r="AO61" s="3">
        <v>10.902589578201866</v>
      </c>
      <c r="AP61" s="3">
        <v>206.38204842212556</v>
      </c>
      <c r="AQ61" s="3" t="s">
        <v>313</v>
      </c>
      <c r="AR61" s="3">
        <v>61.91490263754895</v>
      </c>
      <c r="AS61" s="3">
        <v>17.344715144890266</v>
      </c>
      <c r="AT61" s="3">
        <v>80.49782824489327</v>
      </c>
      <c r="AU61" s="3"/>
      <c r="AV61" s="3"/>
      <c r="AW61" s="3"/>
      <c r="AX61" s="3">
        <v>59.5</v>
      </c>
      <c r="AY61" s="2">
        <v>50.25353624740794</v>
      </c>
      <c r="AZ61" s="2">
        <v>49.6720509055311</v>
      </c>
      <c r="BB61" s="11"/>
      <c r="BD61" s="11"/>
      <c r="BE61" s="11"/>
      <c r="BG61" s="11"/>
      <c r="BH61" s="11"/>
      <c r="BK61" s="11"/>
      <c r="BL61" s="11"/>
      <c r="BM61" s="11"/>
    </row>
    <row r="62" spans="1:65" ht="12.75">
      <c r="A62" s="2" t="s">
        <v>399</v>
      </c>
      <c r="B62" s="3">
        <v>65.78285922268361</v>
      </c>
      <c r="C62" s="3">
        <v>66.74295555519062</v>
      </c>
      <c r="D62" s="3">
        <v>58.426617196314865</v>
      </c>
      <c r="E62" s="3">
        <v>64.39406705934269</v>
      </c>
      <c r="F62" s="4">
        <v>82.19402230652611</v>
      </c>
      <c r="G62" s="3">
        <v>13.19663356532064</v>
      </c>
      <c r="H62" s="3">
        <v>58.75760510605975</v>
      </c>
      <c r="I62" s="3">
        <v>43.95890615526837</v>
      </c>
      <c r="J62" s="3">
        <v>67.90270924750703</v>
      </c>
      <c r="K62" s="3">
        <v>70.79236062762308</v>
      </c>
      <c r="L62" s="3">
        <v>24.155501598566556</v>
      </c>
      <c r="M62" s="3">
        <v>41.532684259824215</v>
      </c>
      <c r="N62" s="3"/>
      <c r="O62" s="3">
        <f>SUMPRODUCT(B62:M62,NGDP_EDSS_A!$B$100:$M$100)</f>
        <v>66.52373733465043</v>
      </c>
      <c r="P62" s="3">
        <f t="shared" si="1"/>
        <v>5.214247791556659</v>
      </c>
      <c r="R62" s="4" t="s">
        <v>497</v>
      </c>
      <c r="S62" s="4" t="s">
        <v>497</v>
      </c>
      <c r="T62" s="4" t="s">
        <v>497</v>
      </c>
      <c r="U62" s="3">
        <v>245.56544921781597</v>
      </c>
      <c r="V62" s="3">
        <v>258.95650171107314</v>
      </c>
      <c r="W62" s="4" t="s">
        <v>497</v>
      </c>
      <c r="X62" s="4" t="s">
        <v>497</v>
      </c>
      <c r="Y62" s="3">
        <v>208.79815644772074</v>
      </c>
      <c r="Z62" s="3" t="s">
        <v>313</v>
      </c>
      <c r="AA62" s="4" t="s">
        <v>497</v>
      </c>
      <c r="AB62" s="4" t="s">
        <v>497</v>
      </c>
      <c r="AC62" s="4" t="s">
        <v>497</v>
      </c>
      <c r="AD62" s="3"/>
      <c r="AE62" s="5" t="s">
        <v>497</v>
      </c>
      <c r="AF62" s="5"/>
      <c r="AG62" s="3">
        <f t="shared" si="0"/>
        <v>1010.2471743099507</v>
      </c>
      <c r="AH62" s="3"/>
      <c r="AI62" s="3">
        <v>34.27040790348642</v>
      </c>
      <c r="AJ62" s="3">
        <v>41.36641698799771</v>
      </c>
      <c r="AK62" s="3">
        <v>21.827</v>
      </c>
      <c r="AL62" s="3">
        <v>245.56544921781597</v>
      </c>
      <c r="AM62" s="3">
        <v>258.95650171107314</v>
      </c>
      <c r="AN62" s="3">
        <v>27.782763847601515</v>
      </c>
      <c r="AO62" s="3">
        <v>10.955279371848096</v>
      </c>
      <c r="AP62" s="3">
        <v>208.79815644772074</v>
      </c>
      <c r="AQ62" s="3" t="s">
        <v>313</v>
      </c>
      <c r="AR62" s="3">
        <v>62.82821542479179</v>
      </c>
      <c r="AS62" s="3">
        <v>17.280774470841923</v>
      </c>
      <c r="AT62" s="3">
        <v>80.61620892677347</v>
      </c>
      <c r="AU62" s="3"/>
      <c r="AV62" s="3"/>
      <c r="AW62" s="3"/>
      <c r="AX62" s="3">
        <v>60.2666666666667</v>
      </c>
      <c r="AY62" s="2">
        <v>51.224866042757704</v>
      </c>
      <c r="AZ62" s="2">
        <v>50.33773861967695</v>
      </c>
      <c r="BB62" s="11"/>
      <c r="BD62" s="11"/>
      <c r="BE62" s="11"/>
      <c r="BG62" s="11"/>
      <c r="BH62" s="11"/>
      <c r="BK62" s="11"/>
      <c r="BL62" s="11"/>
      <c r="BM62" s="11"/>
    </row>
    <row r="63" spans="1:65" ht="12.75">
      <c r="A63" s="2" t="s">
        <v>400</v>
      </c>
      <c r="B63" s="3">
        <v>66.48416902250398</v>
      </c>
      <c r="C63" s="3">
        <v>67.54192017560317</v>
      </c>
      <c r="D63" s="3">
        <v>59.219445842523506</v>
      </c>
      <c r="E63" s="3">
        <v>65.61799800859805</v>
      </c>
      <c r="F63" s="4">
        <v>82.76264083003032</v>
      </c>
      <c r="G63" s="3">
        <v>14.00028636714036</v>
      </c>
      <c r="H63" s="3">
        <v>59.84269476638481</v>
      </c>
      <c r="I63" s="3">
        <v>45.46276347110653</v>
      </c>
      <c r="J63" s="3">
        <v>69.45931584506995</v>
      </c>
      <c r="K63" s="3">
        <v>71.50048655539453</v>
      </c>
      <c r="L63" s="3">
        <v>26.18808941788601</v>
      </c>
      <c r="M63" s="3">
        <v>43.017590293114296</v>
      </c>
      <c r="N63" s="3"/>
      <c r="O63" s="3">
        <f>SUMPRODUCT(B63:M63,NGDP_EDSS_A!$B$100:$M$100)</f>
        <v>67.4879216063911</v>
      </c>
      <c r="P63" s="3">
        <f t="shared" si="1"/>
        <v>5.0909293246758525</v>
      </c>
      <c r="R63" s="4" t="s">
        <v>497</v>
      </c>
      <c r="S63" s="4" t="s">
        <v>497</v>
      </c>
      <c r="T63" s="4" t="s">
        <v>497</v>
      </c>
      <c r="U63" s="3">
        <v>246.44029956304976</v>
      </c>
      <c r="V63" s="3">
        <v>263.5533649017649</v>
      </c>
      <c r="W63" s="4" t="s">
        <v>497</v>
      </c>
      <c r="X63" s="4" t="s">
        <v>497</v>
      </c>
      <c r="Y63" s="3">
        <v>212.53427303072496</v>
      </c>
      <c r="Z63" s="3" t="s">
        <v>313</v>
      </c>
      <c r="AA63" s="4" t="s">
        <v>497</v>
      </c>
      <c r="AB63" s="4" t="s">
        <v>497</v>
      </c>
      <c r="AC63" s="4" t="s">
        <v>497</v>
      </c>
      <c r="AD63" s="3"/>
      <c r="AE63" s="5" t="s">
        <v>497</v>
      </c>
      <c r="AF63" s="5"/>
      <c r="AG63" s="3">
        <f t="shared" si="0"/>
        <v>1021.0375675175729</v>
      </c>
      <c r="AH63" s="3"/>
      <c r="AI63" s="3">
        <v>34.61777295480271</v>
      </c>
      <c r="AJ63" s="3">
        <v>41.62143828043062</v>
      </c>
      <c r="AK63" s="3">
        <v>21.812</v>
      </c>
      <c r="AL63" s="3">
        <v>246.44029956304976</v>
      </c>
      <c r="AM63" s="3">
        <v>263.5533649017649</v>
      </c>
      <c r="AN63" s="3">
        <v>28.70240490072895</v>
      </c>
      <c r="AO63" s="3">
        <v>11.066888619570696</v>
      </c>
      <c r="AP63" s="3">
        <v>212.53427303072496</v>
      </c>
      <c r="AQ63" s="3" t="s">
        <v>313</v>
      </c>
      <c r="AR63" s="3">
        <v>62.38742304107724</v>
      </c>
      <c r="AS63" s="3">
        <v>17.1646183464673</v>
      </c>
      <c r="AT63" s="3">
        <v>81.1370838789558</v>
      </c>
      <c r="AU63" s="3"/>
      <c r="AV63" s="3"/>
      <c r="AW63" s="3"/>
      <c r="AX63" s="3">
        <v>61.4666666666667</v>
      </c>
      <c r="AY63" s="2">
        <v>52.33678304505503</v>
      </c>
      <c r="AZ63" s="2">
        <v>50.905531081742495</v>
      </c>
      <c r="BB63" s="11"/>
      <c r="BD63" s="11"/>
      <c r="BE63" s="11"/>
      <c r="BG63" s="11"/>
      <c r="BH63" s="11"/>
      <c r="BK63" s="11"/>
      <c r="BL63" s="11"/>
      <c r="BM63" s="11"/>
    </row>
    <row r="64" spans="1:65" ht="12.75">
      <c r="A64" s="2" t="s">
        <v>401</v>
      </c>
      <c r="B64" s="3">
        <v>68.60368308418317</v>
      </c>
      <c r="C64" s="3">
        <v>68.81096913700173</v>
      </c>
      <c r="D64" s="3">
        <v>60.157896077356106</v>
      </c>
      <c r="E64" s="3">
        <v>66.75013413636505</v>
      </c>
      <c r="F64" s="4">
        <v>83.11010502404605</v>
      </c>
      <c r="G64" s="3">
        <v>14.57848001191467</v>
      </c>
      <c r="H64" s="3">
        <v>61.253311324807406</v>
      </c>
      <c r="I64" s="3">
        <v>46.781530655764584</v>
      </c>
      <c r="J64" s="3">
        <v>70.07719282867617</v>
      </c>
      <c r="K64" s="3">
        <v>72.14791597525667</v>
      </c>
      <c r="L64" s="3">
        <v>28.12388616509539</v>
      </c>
      <c r="M64" s="3">
        <v>44.509370891373244</v>
      </c>
      <c r="N64" s="3"/>
      <c r="O64" s="3">
        <f>SUMPRODUCT(B64:M64,NGDP_EDSS_A!$B$101:$M$101)</f>
        <v>67.92045895239316</v>
      </c>
      <c r="P64" s="3">
        <f t="shared" si="1"/>
        <v>5.296151839354546</v>
      </c>
      <c r="R64" s="4" t="s">
        <v>497</v>
      </c>
      <c r="S64" s="4" t="s">
        <v>497</v>
      </c>
      <c r="T64" s="4" t="s">
        <v>497</v>
      </c>
      <c r="U64" s="3">
        <v>249.97496908370675</v>
      </c>
      <c r="V64" s="3">
        <v>266.617940362226</v>
      </c>
      <c r="W64" s="4" t="s">
        <v>497</v>
      </c>
      <c r="X64" s="4" t="s">
        <v>497</v>
      </c>
      <c r="Y64" s="3">
        <v>213.19193271163655</v>
      </c>
      <c r="Z64" s="3" t="s">
        <v>313</v>
      </c>
      <c r="AA64" s="4" t="s">
        <v>497</v>
      </c>
      <c r="AB64" s="4" t="s">
        <v>497</v>
      </c>
      <c r="AC64" s="4" t="s">
        <v>497</v>
      </c>
      <c r="AD64" s="3"/>
      <c r="AE64" s="5" t="s">
        <v>497</v>
      </c>
      <c r="AF64" s="5"/>
      <c r="AG64" s="3">
        <f t="shared" si="0"/>
        <v>1030.0527451776647</v>
      </c>
      <c r="AH64" s="3"/>
      <c r="AI64" s="3">
        <v>34.16164694154206</v>
      </c>
      <c r="AJ64" s="3">
        <v>41.986424102585765</v>
      </c>
      <c r="AK64" s="3">
        <v>22.127</v>
      </c>
      <c r="AL64" s="3">
        <v>249.97496908370675</v>
      </c>
      <c r="AM64" s="3">
        <v>266.617940362226</v>
      </c>
      <c r="AN64" s="3">
        <v>28.517603615725434</v>
      </c>
      <c r="AO64" s="3">
        <v>11.237417272502299</v>
      </c>
      <c r="AP64" s="3">
        <v>213.19193271163655</v>
      </c>
      <c r="AQ64" s="3" t="s">
        <v>313</v>
      </c>
      <c r="AR64" s="3">
        <v>63.433313497833154</v>
      </c>
      <c r="AS64" s="3">
        <v>16.996246771766398</v>
      </c>
      <c r="AT64" s="3">
        <v>81.80825081814041</v>
      </c>
      <c r="AU64" s="3"/>
      <c r="AV64" s="3"/>
      <c r="AW64" s="3"/>
      <c r="AX64" s="3">
        <v>62.4</v>
      </c>
      <c r="AY64" s="2">
        <v>53.57650659961086</v>
      </c>
      <c r="AZ64" s="2">
        <v>51.19921683798332</v>
      </c>
      <c r="BB64" s="11"/>
      <c r="BD64" s="11"/>
      <c r="BE64" s="11"/>
      <c r="BG64" s="11"/>
      <c r="BH64" s="11"/>
      <c r="BK64" s="11"/>
      <c r="BL64" s="11"/>
      <c r="BM64" s="11"/>
    </row>
    <row r="65" spans="1:65" ht="12.75">
      <c r="A65" s="2" t="s">
        <v>402</v>
      </c>
      <c r="B65" s="3">
        <v>68.94654565314026</v>
      </c>
      <c r="C65" s="3">
        <v>69.79988737388406</v>
      </c>
      <c r="D65" s="3">
        <v>61.43613001768318</v>
      </c>
      <c r="E65" s="3">
        <v>67.95876594845066</v>
      </c>
      <c r="F65" s="4">
        <v>83.45758367826377</v>
      </c>
      <c r="G65" s="3">
        <v>15.389405689769323</v>
      </c>
      <c r="H65" s="3">
        <v>62.66392788377254</v>
      </c>
      <c r="I65" s="3">
        <v>47.86893517644756</v>
      </c>
      <c r="J65" s="3">
        <v>70.8348608934238</v>
      </c>
      <c r="K65" s="3">
        <v>72.81569297967742</v>
      </c>
      <c r="L65" s="3">
        <v>29.674951555499586</v>
      </c>
      <c r="M65" s="3">
        <v>45.28619673286303</v>
      </c>
      <c r="N65" s="3"/>
      <c r="O65" s="3">
        <f>SUMPRODUCT(B65:M65,NGDP_EDSS_A!$B$101:$M$101)</f>
        <v>68.71420121828797</v>
      </c>
      <c r="P65" s="3">
        <f t="shared" si="1"/>
        <v>5.027317006682486</v>
      </c>
      <c r="R65" s="4" t="s">
        <v>497</v>
      </c>
      <c r="S65" s="4" t="s">
        <v>497</v>
      </c>
      <c r="T65" s="4" t="s">
        <v>497</v>
      </c>
      <c r="U65" s="3">
        <v>247.59430828104357</v>
      </c>
      <c r="V65" s="3">
        <v>262.42971217250806</v>
      </c>
      <c r="W65" s="4" t="s">
        <v>497</v>
      </c>
      <c r="X65" s="4" t="s">
        <v>497</v>
      </c>
      <c r="Y65" s="3">
        <v>213.102837995506</v>
      </c>
      <c r="Z65" s="3" t="s">
        <v>313</v>
      </c>
      <c r="AA65" s="4" t="s">
        <v>497</v>
      </c>
      <c r="AB65" s="4" t="s">
        <v>497</v>
      </c>
      <c r="AC65" s="4" t="s">
        <v>497</v>
      </c>
      <c r="AD65" s="3"/>
      <c r="AE65" s="5" t="s">
        <v>497</v>
      </c>
      <c r="AF65" s="5"/>
      <c r="AG65" s="3">
        <f t="shared" si="0"/>
        <v>1022.5585958424384</v>
      </c>
      <c r="AH65" s="3"/>
      <c r="AI65" s="3">
        <v>33.92047928566282</v>
      </c>
      <c r="AJ65" s="3">
        <v>42.28339779256016</v>
      </c>
      <c r="AK65" s="3">
        <v>22.195</v>
      </c>
      <c r="AL65" s="3">
        <v>247.59430828104357</v>
      </c>
      <c r="AM65" s="3">
        <v>262.42971217250806</v>
      </c>
      <c r="AN65" s="3">
        <v>27.77936852779879</v>
      </c>
      <c r="AO65" s="3">
        <v>11.3832544436549</v>
      </c>
      <c r="AP65" s="3">
        <v>213.102837995506</v>
      </c>
      <c r="AQ65" s="3" t="s">
        <v>313</v>
      </c>
      <c r="AR65" s="3">
        <v>63.39591978784964</v>
      </c>
      <c r="AS65" s="3">
        <v>16.91826902101397</v>
      </c>
      <c r="AT65" s="3">
        <v>81.55604853484054</v>
      </c>
      <c r="AU65" s="3"/>
      <c r="AV65" s="3"/>
      <c r="AW65" s="3"/>
      <c r="AX65" s="3">
        <v>63.4666666666667</v>
      </c>
      <c r="AY65" s="2">
        <v>54.57339770523338</v>
      </c>
      <c r="AZ65" s="2">
        <v>52.23690651003424</v>
      </c>
      <c r="BB65" s="11"/>
      <c r="BD65" s="11"/>
      <c r="BE65" s="11"/>
      <c r="BG65" s="11"/>
      <c r="BH65" s="11"/>
      <c r="BK65" s="11"/>
      <c r="BL65" s="11"/>
      <c r="BM65" s="11"/>
    </row>
    <row r="66" spans="1:65" ht="12.75">
      <c r="A66" s="2" t="s">
        <v>403</v>
      </c>
      <c r="B66" s="3">
        <v>69.53876281743317</v>
      </c>
      <c r="C66" s="3">
        <v>70.61329149586106</v>
      </c>
      <c r="D66" s="3">
        <v>62.277499193918395</v>
      </c>
      <c r="E66" s="3">
        <v>69.10620121323413</v>
      </c>
      <c r="F66" s="4">
        <v>83.7734740211982</v>
      </c>
      <c r="G66" s="3">
        <v>15.658502103096875</v>
      </c>
      <c r="H66" s="3">
        <v>63.42349064545754</v>
      </c>
      <c r="I66" s="3">
        <v>48.563023168372844</v>
      </c>
      <c r="J66" s="3">
        <v>71.23026891459064</v>
      </c>
      <c r="K66" s="3">
        <v>72.96490546529152</v>
      </c>
      <c r="L66" s="3">
        <v>31.446472940479005</v>
      </c>
      <c r="M66" s="3">
        <v>46.527055709755864</v>
      </c>
      <c r="N66" s="3"/>
      <c r="O66" s="3">
        <f>SUMPRODUCT(B66:M66,NGDP_EDSS_A!$B$101:$M$101)</f>
        <v>69.40038955992503</v>
      </c>
      <c r="P66" s="3">
        <f t="shared" si="1"/>
        <v>4.324249268803815</v>
      </c>
      <c r="R66" s="4" t="s">
        <v>497</v>
      </c>
      <c r="S66" s="4" t="s">
        <v>497</v>
      </c>
      <c r="T66" s="4" t="s">
        <v>497</v>
      </c>
      <c r="U66" s="3">
        <v>248.82098082287158</v>
      </c>
      <c r="V66" s="3">
        <v>269.01862423123634</v>
      </c>
      <c r="W66" s="4" t="s">
        <v>497</v>
      </c>
      <c r="X66" s="4" t="s">
        <v>497</v>
      </c>
      <c r="Y66" s="3">
        <v>214.57993460504017</v>
      </c>
      <c r="Z66" s="3" t="s">
        <v>313</v>
      </c>
      <c r="AA66" s="4" t="s">
        <v>497</v>
      </c>
      <c r="AB66" s="4" t="s">
        <v>497</v>
      </c>
      <c r="AC66" s="4" t="s">
        <v>497</v>
      </c>
      <c r="AD66" s="3"/>
      <c r="AE66" s="5" t="s">
        <v>497</v>
      </c>
      <c r="AF66" s="5"/>
      <c r="AG66" s="3">
        <f t="shared" si="0"/>
        <v>1034.9650677938296</v>
      </c>
      <c r="AH66" s="3"/>
      <c r="AI66" s="3">
        <v>34.232520035923315</v>
      </c>
      <c r="AJ66" s="3">
        <v>42.512359373138686</v>
      </c>
      <c r="AK66" s="3">
        <v>22.386</v>
      </c>
      <c r="AL66" s="3">
        <v>248.82098082287158</v>
      </c>
      <c r="AM66" s="3">
        <v>269.01862423123634</v>
      </c>
      <c r="AN66" s="3">
        <v>28.623827956712177</v>
      </c>
      <c r="AO66" s="3">
        <v>11.504400181895866</v>
      </c>
      <c r="AP66" s="3">
        <v>214.57993460504017</v>
      </c>
      <c r="AQ66" s="3" t="s">
        <v>313</v>
      </c>
      <c r="AR66" s="3">
        <v>64.08940295724777</v>
      </c>
      <c r="AS66" s="3">
        <v>16.930685069219987</v>
      </c>
      <c r="AT66" s="3">
        <v>82.26633256054372</v>
      </c>
      <c r="AU66" s="3"/>
      <c r="AV66" s="3"/>
      <c r="AW66" s="3"/>
      <c r="AX66" s="3">
        <v>64.1333333333333</v>
      </c>
      <c r="AY66" s="2">
        <v>55.14852718924639</v>
      </c>
      <c r="AZ66" s="2">
        <v>52.68722466960352</v>
      </c>
      <c r="BB66" s="11"/>
      <c r="BD66" s="11"/>
      <c r="BE66" s="11"/>
      <c r="BG66" s="11"/>
      <c r="BH66" s="11"/>
      <c r="BK66" s="11"/>
      <c r="BL66" s="11"/>
      <c r="BM66" s="11"/>
    </row>
    <row r="67" spans="1:65" ht="12.75">
      <c r="A67" s="2" t="s">
        <v>404</v>
      </c>
      <c r="B67" s="3">
        <v>69.94396403510686</v>
      </c>
      <c r="C67" s="3">
        <v>71.24551975805811</v>
      </c>
      <c r="D67" s="3">
        <v>62.95706660490784</v>
      </c>
      <c r="E67" s="3">
        <v>70.10064510937951</v>
      </c>
      <c r="F67" s="4">
        <v>84.43684301835046</v>
      </c>
      <c r="G67" s="3">
        <v>16.523974351213255</v>
      </c>
      <c r="H67" s="3">
        <v>63.85752651013011</v>
      </c>
      <c r="I67" s="3">
        <v>49.71983648824828</v>
      </c>
      <c r="J67" s="3">
        <v>72.02345266962499</v>
      </c>
      <c r="K67" s="3">
        <v>73.710967893362</v>
      </c>
      <c r="L67" s="3">
        <v>32.43065148768978</v>
      </c>
      <c r="M67" s="3">
        <v>47.245447749009664</v>
      </c>
      <c r="N67" s="3"/>
      <c r="O67" s="3">
        <f>SUMPRODUCT(B67:M67,NGDP_EDSS_A!$B$101:$M$101)</f>
        <v>70.22150602949465</v>
      </c>
      <c r="P67" s="3">
        <f t="shared" si="1"/>
        <v>4.050479490310277</v>
      </c>
      <c r="R67" s="4" t="s">
        <v>497</v>
      </c>
      <c r="S67" s="4" t="s">
        <v>497</v>
      </c>
      <c r="T67" s="4" t="s">
        <v>497</v>
      </c>
      <c r="U67" s="3">
        <v>249.59029269198982</v>
      </c>
      <c r="V67" s="3">
        <v>270.34653211203266</v>
      </c>
      <c r="W67" s="4" t="s">
        <v>497</v>
      </c>
      <c r="X67" s="4" t="s">
        <v>497</v>
      </c>
      <c r="Y67" s="3">
        <v>216.14964282739427</v>
      </c>
      <c r="Z67" s="3" t="s">
        <v>313</v>
      </c>
      <c r="AA67" s="4" t="s">
        <v>497</v>
      </c>
      <c r="AB67" s="4" t="s">
        <v>497</v>
      </c>
      <c r="AC67" s="4" t="s">
        <v>497</v>
      </c>
      <c r="AD67" s="3"/>
      <c r="AE67" s="5" t="s">
        <v>497</v>
      </c>
      <c r="AF67" s="5"/>
      <c r="AG67" s="3">
        <f t="shared" si="0"/>
        <v>1040.1867613391576</v>
      </c>
      <c r="AH67" s="3"/>
      <c r="AI67" s="3">
        <v>34.55782899515157</v>
      </c>
      <c r="AJ67" s="3">
        <v>42.69024181953895</v>
      </c>
      <c r="AK67" s="3">
        <v>22.66</v>
      </c>
      <c r="AL67" s="3">
        <v>249.59029269198982</v>
      </c>
      <c r="AM67" s="3">
        <v>270.34653211203266</v>
      </c>
      <c r="AN67" s="3">
        <v>28.967238245379495</v>
      </c>
      <c r="AO67" s="3">
        <v>11.621481254967685</v>
      </c>
      <c r="AP67" s="3">
        <v>216.14964282739427</v>
      </c>
      <c r="AQ67" s="3" t="s">
        <v>313</v>
      </c>
      <c r="AR67" s="3">
        <v>64.20724977736805</v>
      </c>
      <c r="AS67" s="3">
        <v>17.024922535239195</v>
      </c>
      <c r="AT67" s="3">
        <v>82.37133108009601</v>
      </c>
      <c r="AU67" s="3"/>
      <c r="AV67" s="3"/>
      <c r="AW67" s="3"/>
      <c r="AX67" s="3">
        <v>65.0666666666667</v>
      </c>
      <c r="AY67" s="2">
        <v>56.32434746767296</v>
      </c>
      <c r="AZ67" s="2">
        <v>53.37249143416546</v>
      </c>
      <c r="BB67" s="11"/>
      <c r="BD67" s="11"/>
      <c r="BE67" s="11"/>
      <c r="BG67" s="11"/>
      <c r="BH67" s="11"/>
      <c r="BK67" s="11"/>
      <c r="BL67" s="11"/>
      <c r="BM67" s="11"/>
    </row>
    <row r="68" spans="1:65" ht="12.75">
      <c r="A68" s="2" t="s">
        <v>405</v>
      </c>
      <c r="B68" s="3">
        <v>70.97255174151009</v>
      </c>
      <c r="C68" s="3">
        <v>72.50808903353143</v>
      </c>
      <c r="D68" s="3">
        <v>64.0573186045008</v>
      </c>
      <c r="E68" s="3">
        <v>71.04919159508685</v>
      </c>
      <c r="F68" s="4">
        <v>85.03702816283487</v>
      </c>
      <c r="G68" s="3">
        <v>17.269444144862923</v>
      </c>
      <c r="H68" s="3">
        <v>65.05112513594514</v>
      </c>
      <c r="I68" s="3">
        <v>51.154285004893914</v>
      </c>
      <c r="J68" s="3">
        <v>72.73613419233219</v>
      </c>
      <c r="K68" s="3">
        <v>73.93478662178312</v>
      </c>
      <c r="L68" s="3">
        <v>35.028882852326255</v>
      </c>
      <c r="M68" s="3">
        <v>48.761289324659955</v>
      </c>
      <c r="N68" s="3"/>
      <c r="O68" s="3">
        <f>SUMPRODUCT(B68:M68,NGDP_EDSS_A!$B$102:$M$102)</f>
        <v>70.73366313811927</v>
      </c>
      <c r="P68" s="3">
        <f t="shared" si="1"/>
        <v>4.141909859145598</v>
      </c>
      <c r="R68" s="4" t="s">
        <v>497</v>
      </c>
      <c r="S68" s="4" t="s">
        <v>497</v>
      </c>
      <c r="T68" s="4" t="s">
        <v>497</v>
      </c>
      <c r="U68" s="3">
        <v>250.30668189436858</v>
      </c>
      <c r="V68" s="3">
        <v>268.9674980944041</v>
      </c>
      <c r="W68" s="4" t="s">
        <v>497</v>
      </c>
      <c r="X68" s="4" t="s">
        <v>497</v>
      </c>
      <c r="Y68" s="3">
        <v>217.3840735653621</v>
      </c>
      <c r="Z68" s="3" t="s">
        <v>313</v>
      </c>
      <c r="AA68" s="4" t="s">
        <v>497</v>
      </c>
      <c r="AB68" s="4" t="s">
        <v>497</v>
      </c>
      <c r="AC68" s="4" t="s">
        <v>497</v>
      </c>
      <c r="AD68" s="3"/>
      <c r="AE68" s="5" t="s">
        <v>497</v>
      </c>
      <c r="AF68" s="5"/>
      <c r="AG68" s="3">
        <f t="shared" si="0"/>
        <v>1041.8269710407274</v>
      </c>
      <c r="AH68" s="3"/>
      <c r="AI68" s="3">
        <v>34.72381920569903</v>
      </c>
      <c r="AJ68" s="3">
        <v>42.81704515454583</v>
      </c>
      <c r="AK68" s="3">
        <v>22.768</v>
      </c>
      <c r="AL68" s="3">
        <v>250.30668189436858</v>
      </c>
      <c r="AM68" s="3">
        <v>268.9674980944041</v>
      </c>
      <c r="AN68" s="3">
        <v>28.18971471044387</v>
      </c>
      <c r="AO68" s="3">
        <v>11.734497711737722</v>
      </c>
      <c r="AP68" s="3">
        <v>217.3840735653621</v>
      </c>
      <c r="AQ68" s="3" t="s">
        <v>313</v>
      </c>
      <c r="AR68" s="3">
        <v>64.4440765406558</v>
      </c>
      <c r="AS68" s="3">
        <v>17.200981419071596</v>
      </c>
      <c r="AT68" s="3">
        <v>83.29058274443868</v>
      </c>
      <c r="AU68" s="3"/>
      <c r="AV68" s="3"/>
      <c r="AW68" s="3"/>
      <c r="AX68" s="3">
        <v>65.8333333333333</v>
      </c>
      <c r="AY68" s="2">
        <v>57.85802609145201</v>
      </c>
      <c r="AZ68" s="2">
        <v>54.01860009789527</v>
      </c>
      <c r="BB68" s="11"/>
      <c r="BD68" s="11"/>
      <c r="BE68" s="11"/>
      <c r="BG68" s="11"/>
      <c r="BH68" s="11"/>
      <c r="BK68" s="11"/>
      <c r="BL68" s="11"/>
      <c r="BM68" s="11"/>
    </row>
    <row r="69" spans="1:65" ht="12.75">
      <c r="A69" s="2" t="s">
        <v>406</v>
      </c>
      <c r="B69" s="3">
        <v>71.44009160821315</v>
      </c>
      <c r="C69" s="3">
        <v>73.4856837791539</v>
      </c>
      <c r="D69" s="3">
        <v>65.36791289758557</v>
      </c>
      <c r="E69" s="3">
        <v>72.34961822850843</v>
      </c>
      <c r="F69" s="4">
        <v>85.38450681705268</v>
      </c>
      <c r="G69" s="3">
        <v>18.04764188052421</v>
      </c>
      <c r="H69" s="3">
        <v>65.91919686474773</v>
      </c>
      <c r="I69" s="3">
        <v>52.38050712396195</v>
      </c>
      <c r="J69" s="3">
        <v>73.89394570388663</v>
      </c>
      <c r="K69" s="3">
        <v>74.68084904985359</v>
      </c>
      <c r="L69" s="3">
        <v>36.217770537356884</v>
      </c>
      <c r="M69" s="3">
        <v>49.66529461807492</v>
      </c>
      <c r="N69" s="3"/>
      <c r="O69" s="3">
        <f>SUMPRODUCT(B69:M69,NGDP_EDSS_A!$B$102:$M$102)</f>
        <v>71.59110105873157</v>
      </c>
      <c r="P69" s="3">
        <f t="shared" si="1"/>
        <v>4.186761672895534</v>
      </c>
      <c r="R69" s="4" t="s">
        <v>497</v>
      </c>
      <c r="S69" s="4" t="s">
        <v>497</v>
      </c>
      <c r="T69" s="4" t="s">
        <v>497</v>
      </c>
      <c r="U69" s="3">
        <v>252.48598289466864</v>
      </c>
      <c r="V69" s="3">
        <v>271.9299459790955</v>
      </c>
      <c r="W69" s="4" t="s">
        <v>497</v>
      </c>
      <c r="X69" s="4" t="s">
        <v>497</v>
      </c>
      <c r="Y69" s="3">
        <v>219.97133722983975</v>
      </c>
      <c r="Z69" s="3" t="s">
        <v>313</v>
      </c>
      <c r="AA69" s="4" t="s">
        <v>497</v>
      </c>
      <c r="AB69" s="4" t="s">
        <v>497</v>
      </c>
      <c r="AC69" s="4" t="s">
        <v>497</v>
      </c>
      <c r="AD69" s="3"/>
      <c r="AE69" s="5" t="s">
        <v>497</v>
      </c>
      <c r="AF69" s="5"/>
      <c r="AG69" s="3">
        <f t="shared" si="0"/>
        <v>1051.5994563100644</v>
      </c>
      <c r="AH69" s="3"/>
      <c r="AI69" s="3">
        <v>34.77787660620538</v>
      </c>
      <c r="AJ69" s="3">
        <v>42.96914791533806</v>
      </c>
      <c r="AK69" s="3">
        <v>23.133</v>
      </c>
      <c r="AL69" s="3">
        <v>252.48598289466864</v>
      </c>
      <c r="AM69" s="3">
        <v>271.9299459790955</v>
      </c>
      <c r="AN69" s="3">
        <v>28.233368554342405</v>
      </c>
      <c r="AO69" s="3">
        <v>11.803299417366443</v>
      </c>
      <c r="AP69" s="3">
        <v>219.97133722983975</v>
      </c>
      <c r="AQ69" s="3" t="s">
        <v>313</v>
      </c>
      <c r="AR69" s="3">
        <v>65.71546235538203</v>
      </c>
      <c r="AS69" s="3">
        <v>17.367686808284034</v>
      </c>
      <c r="AT69" s="3">
        <v>83.21234854954218</v>
      </c>
      <c r="AU69" s="3"/>
      <c r="AV69" s="3"/>
      <c r="AW69" s="3"/>
      <c r="AX69" s="3">
        <v>66.9</v>
      </c>
      <c r="AY69" s="2">
        <v>58.918820473331586</v>
      </c>
      <c r="AZ69" s="2">
        <v>55.87860988742044</v>
      </c>
      <c r="BB69" s="11"/>
      <c r="BD69" s="11"/>
      <c r="BE69" s="11"/>
      <c r="BG69" s="11"/>
      <c r="BH69" s="11"/>
      <c r="BK69" s="11"/>
      <c r="BL69" s="11"/>
      <c r="BM69" s="11"/>
    </row>
    <row r="70" spans="1:65" ht="12.75">
      <c r="A70" s="2" t="s">
        <v>407</v>
      </c>
      <c r="B70" s="3">
        <v>71.62710755467575</v>
      </c>
      <c r="C70" s="3">
        <v>73.97070665459526</v>
      </c>
      <c r="D70" s="3">
        <v>65.82095783813762</v>
      </c>
      <c r="E70" s="3">
        <v>73.0227802503616</v>
      </c>
      <c r="F70" s="4">
        <v>85.47926452080168</v>
      </c>
      <c r="G70" s="3">
        <v>18.51310594672122</v>
      </c>
      <c r="H70" s="3">
        <v>66.89577755849774</v>
      </c>
      <c r="I70" s="3">
        <v>53.005186316694704</v>
      </c>
      <c r="J70" s="3">
        <v>74.2372640451441</v>
      </c>
      <c r="K70" s="3">
        <v>74.68084904985359</v>
      </c>
      <c r="L70" s="3">
        <v>36.603568527863516</v>
      </c>
      <c r="M70" s="3">
        <v>50.17057514329168</v>
      </c>
      <c r="N70" s="3"/>
      <c r="O70" s="3">
        <f>SUMPRODUCT(B70:M70,NGDP_EDSS_A!$B$102:$M$102)</f>
        <v>71.97603644262057</v>
      </c>
      <c r="P70" s="3">
        <f t="shared" si="1"/>
        <v>3.711285915004181</v>
      </c>
      <c r="R70" s="4" t="s">
        <v>497</v>
      </c>
      <c r="S70" s="4" t="s">
        <v>497</v>
      </c>
      <c r="T70" s="4" t="s">
        <v>497</v>
      </c>
      <c r="U70" s="3">
        <v>255.2673789577731</v>
      </c>
      <c r="V70" s="3">
        <v>275.6074115920701</v>
      </c>
      <c r="W70" s="4" t="s">
        <v>497</v>
      </c>
      <c r="X70" s="4" t="s">
        <v>497</v>
      </c>
      <c r="Y70" s="3">
        <v>221.92790408802426</v>
      </c>
      <c r="Z70" s="3" t="s">
        <v>313</v>
      </c>
      <c r="AA70" s="4" t="s">
        <v>497</v>
      </c>
      <c r="AB70" s="4" t="s">
        <v>497</v>
      </c>
      <c r="AC70" s="4" t="s">
        <v>497</v>
      </c>
      <c r="AD70" s="3"/>
      <c r="AE70" s="5" t="s">
        <v>497</v>
      </c>
      <c r="AF70" s="5"/>
      <c r="AG70" s="3">
        <f t="shared" si="0"/>
        <v>1062.3545923627837</v>
      </c>
      <c r="AH70" s="3"/>
      <c r="AI70" s="3">
        <v>35.29413928157142</v>
      </c>
      <c r="AJ70" s="3">
        <v>43.14655007913077</v>
      </c>
      <c r="AK70" s="3">
        <v>23.019</v>
      </c>
      <c r="AL70" s="3">
        <v>255.2673789577731</v>
      </c>
      <c r="AM70" s="3">
        <v>275.6074115920701</v>
      </c>
      <c r="AN70" s="3">
        <v>29.589063057910625</v>
      </c>
      <c r="AO70" s="3">
        <v>11.827886371853847</v>
      </c>
      <c r="AP70" s="3">
        <v>221.92790408802426</v>
      </c>
      <c r="AQ70" s="3" t="s">
        <v>313</v>
      </c>
      <c r="AR70" s="3">
        <v>65.07523689338531</v>
      </c>
      <c r="AS70" s="3">
        <v>17.525038677886478</v>
      </c>
      <c r="AT70" s="3">
        <v>84.07498336317788</v>
      </c>
      <c r="AU70" s="3"/>
      <c r="AV70" s="3"/>
      <c r="AW70" s="3"/>
      <c r="AX70" s="3">
        <v>66.8333333333333</v>
      </c>
      <c r="AY70" s="2">
        <v>59.05940768053477</v>
      </c>
      <c r="AZ70" s="2">
        <v>56.01566324033286</v>
      </c>
      <c r="BB70" s="11"/>
      <c r="BD70" s="11"/>
      <c r="BE70" s="11"/>
      <c r="BG70" s="11"/>
      <c r="BH70" s="11"/>
      <c r="BK70" s="11"/>
      <c r="BL70" s="11"/>
      <c r="BM70" s="11"/>
    </row>
    <row r="71" spans="1:65" ht="12.75">
      <c r="A71" s="2" t="s">
        <v>408</v>
      </c>
      <c r="B71" s="3">
        <v>71.82970816351308</v>
      </c>
      <c r="C71" s="3">
        <v>74.15754426057188</v>
      </c>
      <c r="D71" s="3">
        <v>66.06366048535897</v>
      </c>
      <c r="E71" s="3">
        <v>73.46645521941134</v>
      </c>
      <c r="F71" s="4">
        <v>85.76357378255368</v>
      </c>
      <c r="G71" s="3">
        <v>20.316779203448398</v>
      </c>
      <c r="H71" s="3">
        <v>67.0042865250728</v>
      </c>
      <c r="I71" s="3">
        <v>54.161999636570144</v>
      </c>
      <c r="J71" s="3">
        <v>74.9310038667121</v>
      </c>
      <c r="K71" s="3">
        <v>75.05388026388883</v>
      </c>
      <c r="L71" s="3">
        <v>37.729468785872655</v>
      </c>
      <c r="M71" s="3">
        <v>51.157075216333965</v>
      </c>
      <c r="N71" s="3"/>
      <c r="O71" s="3">
        <f>SUMPRODUCT(B71:M71,NGDP_EDSS_A!$B$102:$M$102)</f>
        <v>72.49181564974413</v>
      </c>
      <c r="P71" s="3">
        <f t="shared" si="1"/>
        <v>3.2330688255189255</v>
      </c>
      <c r="R71" s="4" t="s">
        <v>497</v>
      </c>
      <c r="S71" s="4" t="s">
        <v>497</v>
      </c>
      <c r="T71" s="4" t="s">
        <v>497</v>
      </c>
      <c r="U71" s="3">
        <v>256.65592898777675</v>
      </c>
      <c r="V71" s="3">
        <v>276.27142788141566</v>
      </c>
      <c r="W71" s="4" t="s">
        <v>497</v>
      </c>
      <c r="X71" s="4" t="s">
        <v>497</v>
      </c>
      <c r="Y71" s="3">
        <v>222.9478041279408</v>
      </c>
      <c r="Z71" s="3" t="s">
        <v>313</v>
      </c>
      <c r="AA71" s="4" t="s">
        <v>497</v>
      </c>
      <c r="AB71" s="4" t="s">
        <v>497</v>
      </c>
      <c r="AC71" s="4" t="s">
        <v>497</v>
      </c>
      <c r="AD71" s="3"/>
      <c r="AE71" s="5" t="s">
        <v>497</v>
      </c>
      <c r="AF71" s="5"/>
      <c r="AG71" s="3">
        <f t="shared" si="0"/>
        <v>1069.5886147340116</v>
      </c>
      <c r="AH71" s="3"/>
      <c r="AI71" s="3">
        <v>35.147189877992076</v>
      </c>
      <c r="AJ71" s="3">
        <v>43.33901330306415</v>
      </c>
      <c r="AK71" s="3">
        <v>23.307</v>
      </c>
      <c r="AL71" s="3">
        <v>256.65592898777675</v>
      </c>
      <c r="AM71" s="3">
        <v>276.27142788141566</v>
      </c>
      <c r="AN71" s="3">
        <v>30.738129317026946</v>
      </c>
      <c r="AO71" s="3">
        <v>11.792432146357935</v>
      </c>
      <c r="AP71" s="3">
        <v>222.9478041279408</v>
      </c>
      <c r="AQ71" s="3" t="s">
        <v>313</v>
      </c>
      <c r="AR71" s="3">
        <v>66.66730200063348</v>
      </c>
      <c r="AS71" s="3">
        <v>17.681829196368135</v>
      </c>
      <c r="AT71" s="3">
        <v>85.04055789543563</v>
      </c>
      <c r="AU71" s="3"/>
      <c r="AV71" s="3"/>
      <c r="AW71" s="3"/>
      <c r="AX71" s="3">
        <v>67.3666666666667</v>
      </c>
      <c r="AY71" s="2">
        <v>59.95405354442718</v>
      </c>
      <c r="AZ71" s="2">
        <v>56.28976994615759</v>
      </c>
      <c r="BB71" s="11"/>
      <c r="BD71" s="11"/>
      <c r="BE71" s="11"/>
      <c r="BG71" s="11"/>
      <c r="BH71" s="11"/>
      <c r="BK71" s="11"/>
      <c r="BL71" s="11"/>
      <c r="BM71" s="11"/>
    </row>
    <row r="72" spans="1:65" ht="12.75">
      <c r="A72" s="2" t="s">
        <v>409</v>
      </c>
      <c r="B72" s="3">
        <v>72.67127992314136</v>
      </c>
      <c r="C72" s="3">
        <v>74.32173488365062</v>
      </c>
      <c r="D72" s="3">
        <v>66.84030895526908</v>
      </c>
      <c r="E72" s="3">
        <v>73.55825004074688</v>
      </c>
      <c r="F72" s="4">
        <v>85.66880161860279</v>
      </c>
      <c r="G72" s="3">
        <v>21.538622377238333</v>
      </c>
      <c r="H72" s="3">
        <v>68.03512170183907</v>
      </c>
      <c r="I72" s="3">
        <v>54.9949052268805</v>
      </c>
      <c r="J72" s="3">
        <v>74.60189180142696</v>
      </c>
      <c r="K72" s="3">
        <v>74.68084904985359</v>
      </c>
      <c r="L72" s="3">
        <v>39.59355311061448</v>
      </c>
      <c r="M72" s="3">
        <v>53.126638079934004</v>
      </c>
      <c r="N72" s="3"/>
      <c r="O72" s="3">
        <f>SUMPRODUCT(B72:M72,NGDP_EDSS_A!$B$103:$M$103)</f>
        <v>72.48345198604144</v>
      </c>
      <c r="P72" s="3">
        <f t="shared" si="1"/>
        <v>2.473771002790315</v>
      </c>
      <c r="R72" s="4" t="s">
        <v>497</v>
      </c>
      <c r="S72" s="4" t="s">
        <v>497</v>
      </c>
      <c r="T72" s="4" t="s">
        <v>497</v>
      </c>
      <c r="U72" s="3">
        <v>256.3205134315879</v>
      </c>
      <c r="V72" s="3">
        <v>274.6880140143528</v>
      </c>
      <c r="W72" s="3">
        <v>28.778071563486417</v>
      </c>
      <c r="X72" s="4" t="s">
        <v>497</v>
      </c>
      <c r="Y72" s="3">
        <v>223.55505495630476</v>
      </c>
      <c r="Z72" s="3" t="s">
        <v>313</v>
      </c>
      <c r="AA72" s="4" t="s">
        <v>497</v>
      </c>
      <c r="AB72" s="4" t="s">
        <v>497</v>
      </c>
      <c r="AC72" s="3">
        <v>85.28040743873206</v>
      </c>
      <c r="AD72" s="3"/>
      <c r="AE72" s="5" t="s">
        <v>497</v>
      </c>
      <c r="AF72" s="5"/>
      <c r="AG72" s="3">
        <f t="shared" si="0"/>
        <v>1067.340291912436</v>
      </c>
      <c r="AH72" s="3"/>
      <c r="AI72" s="3">
        <v>35.46154897324387</v>
      </c>
      <c r="AJ72" s="3">
        <v>43.546537609923085</v>
      </c>
      <c r="AK72" s="3">
        <v>23.39</v>
      </c>
      <c r="AL72" s="3">
        <v>256.3205134315879</v>
      </c>
      <c r="AM72" s="3">
        <v>274.6880140143528</v>
      </c>
      <c r="AN72" s="3">
        <v>28.778071563486417</v>
      </c>
      <c r="AO72" s="3">
        <v>11.696936765312387</v>
      </c>
      <c r="AP72" s="3">
        <v>223.55505495630476</v>
      </c>
      <c r="AQ72" s="3" t="s">
        <v>313</v>
      </c>
      <c r="AR72" s="3">
        <v>66.78514882075376</v>
      </c>
      <c r="AS72" s="3">
        <v>17.83805833873897</v>
      </c>
      <c r="AT72" s="3">
        <v>85.28040743873206</v>
      </c>
      <c r="AU72" s="3"/>
      <c r="AV72" s="3"/>
      <c r="AW72" s="3"/>
      <c r="AX72" s="3">
        <v>67.3333333333333</v>
      </c>
      <c r="AY72" s="2">
        <v>60.91260268457664</v>
      </c>
      <c r="AZ72" s="2">
        <v>56.68135095447871</v>
      </c>
      <c r="BB72" s="11"/>
      <c r="BD72" s="11"/>
      <c r="BE72" s="11"/>
      <c r="BG72" s="11"/>
      <c r="BH72" s="11"/>
      <c r="BK72" s="11"/>
      <c r="BL72" s="11"/>
      <c r="BM72" s="11"/>
    </row>
    <row r="73" spans="1:65" ht="12.75">
      <c r="A73" s="2" t="s">
        <v>410</v>
      </c>
      <c r="B73" s="3">
        <v>72.48426397667876</v>
      </c>
      <c r="C73" s="3">
        <v>74.41609731119388</v>
      </c>
      <c r="D73" s="3">
        <v>67.5522367193405</v>
      </c>
      <c r="E73" s="3">
        <v>74.09371983097932</v>
      </c>
      <c r="F73" s="4">
        <v>85.38450681705268</v>
      </c>
      <c r="G73" s="3">
        <v>22.473186947795398</v>
      </c>
      <c r="H73" s="3">
        <v>68.84893894762541</v>
      </c>
      <c r="I73" s="3">
        <v>55.55017562042073</v>
      </c>
      <c r="J73" s="3">
        <v>74.14492325001908</v>
      </c>
      <c r="K73" s="3">
        <v>74.90466777827474</v>
      </c>
      <c r="L73" s="3">
        <v>40.49183616548008</v>
      </c>
      <c r="M73" s="3">
        <v>53.71785066726243</v>
      </c>
      <c r="N73" s="3"/>
      <c r="O73" s="3">
        <f>SUMPRODUCT(B73:M73,NGDP_EDSS_A!$B$103:$M$103)</f>
        <v>72.70324226608356</v>
      </c>
      <c r="P73" s="3">
        <f t="shared" si="1"/>
        <v>1.553462917743964</v>
      </c>
      <c r="R73" s="4" t="s">
        <v>497</v>
      </c>
      <c r="S73" s="4" t="s">
        <v>497</v>
      </c>
      <c r="T73" s="4" t="s">
        <v>497</v>
      </c>
      <c r="U73" s="3">
        <v>260.512901026595</v>
      </c>
      <c r="V73" s="3">
        <v>278.56985947676145</v>
      </c>
      <c r="W73" s="3">
        <v>29.548319454855545</v>
      </c>
      <c r="X73" s="4" t="s">
        <v>497</v>
      </c>
      <c r="Y73" s="3">
        <v>225.40728721270474</v>
      </c>
      <c r="Z73" s="3" t="s">
        <v>313</v>
      </c>
      <c r="AA73" s="4" t="s">
        <v>497</v>
      </c>
      <c r="AB73" s="4" t="s">
        <v>497</v>
      </c>
      <c r="AC73" s="3">
        <v>87.23463439839617</v>
      </c>
      <c r="AD73" s="3"/>
      <c r="AE73" s="5" t="s">
        <v>497</v>
      </c>
      <c r="AF73" s="5"/>
      <c r="AG73" s="3">
        <f aca="true" t="shared" si="2" ref="AG73:AG136">SUM(AI73:AP73,AR73:AT73)</f>
        <v>1081.9075248741956</v>
      </c>
      <c r="AH73" s="3"/>
      <c r="AI73" s="3">
        <v>35.8906044549305</v>
      </c>
      <c r="AJ73" s="3">
        <v>43.75417449690271</v>
      </c>
      <c r="AK73" s="3">
        <v>23.339</v>
      </c>
      <c r="AL73" s="3">
        <v>260.512901026595</v>
      </c>
      <c r="AM73" s="3">
        <v>278.56985947676145</v>
      </c>
      <c r="AN73" s="3">
        <v>29.548319454855545</v>
      </c>
      <c r="AO73" s="3">
        <v>11.676508912175061</v>
      </c>
      <c r="AP73" s="3">
        <v>225.40728721270474</v>
      </c>
      <c r="AQ73" s="3" t="s">
        <v>313</v>
      </c>
      <c r="AR73" s="3">
        <v>67.94208723445716</v>
      </c>
      <c r="AS73" s="3">
        <v>18.032148206417162</v>
      </c>
      <c r="AT73" s="3">
        <v>87.23463439839617</v>
      </c>
      <c r="AU73" s="3"/>
      <c r="AV73" s="3"/>
      <c r="AW73" s="3"/>
      <c r="AX73" s="3">
        <v>69.5666666666667</v>
      </c>
      <c r="AY73" s="2">
        <v>61.23211906458387</v>
      </c>
      <c r="AZ73" s="2">
        <v>57.42535487028881</v>
      </c>
      <c r="BB73" s="11"/>
      <c r="BD73" s="11"/>
      <c r="BE73" s="11"/>
      <c r="BG73" s="11"/>
      <c r="BH73" s="11"/>
      <c r="BK73" s="11"/>
      <c r="BL73" s="11"/>
      <c r="BM73" s="11"/>
    </row>
    <row r="74" spans="1:65" ht="12.75">
      <c r="A74" s="2" t="s">
        <v>411</v>
      </c>
      <c r="B74" s="3">
        <v>72.7959572213549</v>
      </c>
      <c r="C74" s="3">
        <v>74.5500919577684</v>
      </c>
      <c r="D74" s="3">
        <v>68.00528166070121</v>
      </c>
      <c r="E74" s="3">
        <v>74.55269393719838</v>
      </c>
      <c r="F74" s="4">
        <v>85.19496971925162</v>
      </c>
      <c r="G74" s="3">
        <v>22.927741700012824</v>
      </c>
      <c r="H74" s="3">
        <v>68.95744791365792</v>
      </c>
      <c r="I74" s="3">
        <v>55.87408334998588</v>
      </c>
      <c r="J74" s="3">
        <v>73.89157799142181</v>
      </c>
      <c r="K74" s="3">
        <v>74.30781783581835</v>
      </c>
      <c r="L74" s="3">
        <v>40.814296749277986</v>
      </c>
      <c r="M74" s="3">
        <v>54.92433681931062</v>
      </c>
      <c r="N74" s="3"/>
      <c r="O74" s="3">
        <f>SUMPRODUCT(B74:M74,NGDP_EDSS_A!$B$103:$M$103)</f>
        <v>72.88381299032532</v>
      </c>
      <c r="P74" s="3">
        <f t="shared" si="1"/>
        <v>1.2612205291804734</v>
      </c>
      <c r="R74" s="4" t="s">
        <v>497</v>
      </c>
      <c r="S74" s="4" t="s">
        <v>497</v>
      </c>
      <c r="T74" s="4" t="s">
        <v>497</v>
      </c>
      <c r="U74" s="3">
        <v>261.4423924398083</v>
      </c>
      <c r="V74" s="3">
        <v>281.2257999362485</v>
      </c>
      <c r="W74" s="3">
        <v>29.11663140490681</v>
      </c>
      <c r="X74" s="4" t="s">
        <v>497</v>
      </c>
      <c r="Y74" s="3">
        <v>227.13877268276977</v>
      </c>
      <c r="Z74" s="3" t="s">
        <v>313</v>
      </c>
      <c r="AA74" s="4" t="s">
        <v>497</v>
      </c>
      <c r="AB74" s="4" t="s">
        <v>497</v>
      </c>
      <c r="AC74" s="3">
        <v>86.58459679918155</v>
      </c>
      <c r="AD74" s="3"/>
      <c r="AE74" s="5" t="s">
        <v>497</v>
      </c>
      <c r="AF74" s="5"/>
      <c r="AG74" s="3">
        <f t="shared" si="2"/>
        <v>1087.4645271606214</v>
      </c>
      <c r="AH74" s="3"/>
      <c r="AI74" s="3">
        <v>35.9198376384514</v>
      </c>
      <c r="AJ74" s="3">
        <v>43.96192396400303</v>
      </c>
      <c r="AK74" s="3">
        <v>23.965</v>
      </c>
      <c r="AL74" s="3">
        <v>261.4423924398083</v>
      </c>
      <c r="AM74" s="3">
        <v>281.2257999362485</v>
      </c>
      <c r="AN74" s="3">
        <v>29.11663140490681</v>
      </c>
      <c r="AO74" s="3">
        <v>11.731148635813318</v>
      </c>
      <c r="AP74" s="3">
        <v>227.13877268276977</v>
      </c>
      <c r="AQ74" s="3" t="s">
        <v>313</v>
      </c>
      <c r="AR74" s="3">
        <v>68.11432488502605</v>
      </c>
      <c r="AS74" s="3">
        <v>18.264098774412673</v>
      </c>
      <c r="AT74" s="3">
        <v>86.58459679918155</v>
      </c>
      <c r="AU74" s="3"/>
      <c r="AV74" s="3"/>
      <c r="AW74" s="3"/>
      <c r="AX74" s="3">
        <v>69.6333333333333</v>
      </c>
      <c r="AY74" s="2">
        <v>61.51329347899023</v>
      </c>
      <c r="AZ74" s="2">
        <v>57.48409202153697</v>
      </c>
      <c r="BB74" s="11"/>
      <c r="BD74" s="11"/>
      <c r="BE74" s="11"/>
      <c r="BG74" s="11"/>
      <c r="BH74" s="11"/>
      <c r="BK74" s="11"/>
      <c r="BL74" s="11"/>
      <c r="BM74" s="11"/>
    </row>
    <row r="75" spans="1:65" ht="12.75">
      <c r="A75" s="2" t="s">
        <v>412</v>
      </c>
      <c r="B75" s="3">
        <v>72.78037255913682</v>
      </c>
      <c r="C75" s="3">
        <v>74.644454384934</v>
      </c>
      <c r="D75" s="3">
        <v>68.2965248369783</v>
      </c>
      <c r="E75" s="3">
        <v>75.04226631683949</v>
      </c>
      <c r="F75" s="4">
        <v>84.97385154026829</v>
      </c>
      <c r="G75" s="3">
        <v>24.276860204486148</v>
      </c>
      <c r="H75" s="3">
        <v>69.12021136270668</v>
      </c>
      <c r="I75" s="3">
        <v>56.54503507551369</v>
      </c>
      <c r="J75" s="3">
        <v>74.03127304081552</v>
      </c>
      <c r="K75" s="3">
        <v>74.75545529266064</v>
      </c>
      <c r="L75" s="3">
        <v>41.80471139951441</v>
      </c>
      <c r="M75" s="3">
        <v>55.556796796452765</v>
      </c>
      <c r="N75" s="3"/>
      <c r="O75" s="3">
        <f>SUMPRODUCT(B75:M75,NGDP_EDSS_A!$B$103:$M$103)</f>
        <v>73.145206337354</v>
      </c>
      <c r="P75" s="3">
        <f t="shared" si="1"/>
        <v>0.9013302836375914</v>
      </c>
      <c r="R75" s="4" t="s">
        <v>497</v>
      </c>
      <c r="S75" s="4" t="s">
        <v>497</v>
      </c>
      <c r="T75" s="4" t="s">
        <v>497</v>
      </c>
      <c r="U75" s="3">
        <v>261.9898668917934</v>
      </c>
      <c r="V75" s="3">
        <v>283.6774852441966</v>
      </c>
      <c r="W75" s="3">
        <v>29.908221177396868</v>
      </c>
      <c r="X75" s="4" t="s">
        <v>497</v>
      </c>
      <c r="Y75" s="3">
        <v>228.7495113664999</v>
      </c>
      <c r="Z75" s="3" t="s">
        <v>313</v>
      </c>
      <c r="AA75" s="4" t="s">
        <v>497</v>
      </c>
      <c r="AB75" s="4" t="s">
        <v>497</v>
      </c>
      <c r="AC75" s="3">
        <v>87.14823699596893</v>
      </c>
      <c r="AD75" s="3"/>
      <c r="AE75" s="5" t="s">
        <v>497</v>
      </c>
      <c r="AF75" s="5"/>
      <c r="AG75" s="3">
        <f t="shared" si="2"/>
        <v>1093.2054443285601</v>
      </c>
      <c r="AH75" s="3"/>
      <c r="AI75" s="3">
        <v>35.94642662515909</v>
      </c>
      <c r="AJ75" s="3">
        <v>44.14922470243863</v>
      </c>
      <c r="AK75" s="3">
        <v>24.008</v>
      </c>
      <c r="AL75" s="3">
        <v>261.9898668917934</v>
      </c>
      <c r="AM75" s="3">
        <v>283.6774852441966</v>
      </c>
      <c r="AN75" s="3">
        <v>29.908221177396868</v>
      </c>
      <c r="AO75" s="3">
        <v>11.851528720195125</v>
      </c>
      <c r="AP75" s="3">
        <v>228.7495113664999</v>
      </c>
      <c r="AQ75" s="3" t="s">
        <v>313</v>
      </c>
      <c r="AR75" s="3">
        <v>67.2463377939867</v>
      </c>
      <c r="AS75" s="3">
        <v>18.530604810924874</v>
      </c>
      <c r="AT75" s="3">
        <v>87.14823699596893</v>
      </c>
      <c r="AU75" s="3"/>
      <c r="AV75" s="3"/>
      <c r="AW75" s="3"/>
      <c r="AX75" s="3">
        <v>70.3333333333333</v>
      </c>
      <c r="AY75" s="2">
        <v>62.12676492860409</v>
      </c>
      <c r="AZ75" s="2">
        <v>58.22809593734702</v>
      </c>
      <c r="BB75" s="11"/>
      <c r="BD75" s="11"/>
      <c r="BE75" s="11"/>
      <c r="BG75" s="11"/>
      <c r="BH75" s="11"/>
      <c r="BK75" s="11"/>
      <c r="BL75" s="11"/>
      <c r="BM75" s="11"/>
    </row>
    <row r="76" spans="1:65" ht="12.75">
      <c r="A76" s="2" t="s">
        <v>413</v>
      </c>
      <c r="B76" s="3">
        <v>72.9010173253383</v>
      </c>
      <c r="C76" s="3">
        <v>75.10305578095794</v>
      </c>
      <c r="D76" s="3">
        <v>69.29969577748847</v>
      </c>
      <c r="E76" s="3">
        <v>75.94491539180265</v>
      </c>
      <c r="F76" s="4">
        <v>85.22655803053495</v>
      </c>
      <c r="G76" s="3">
        <v>25.065967254272543</v>
      </c>
      <c r="H76" s="3">
        <v>70.36806447208049</v>
      </c>
      <c r="I76" s="3">
        <v>57.33166813302899</v>
      </c>
      <c r="J76" s="3">
        <v>74.18990979182296</v>
      </c>
      <c r="K76" s="3">
        <v>73.78557413616905</v>
      </c>
      <c r="L76" s="3">
        <v>43.41701431850395</v>
      </c>
      <c r="M76" s="3">
        <v>56.36455818030265</v>
      </c>
      <c r="N76" s="3"/>
      <c r="O76" s="3">
        <f>SUMPRODUCT(B76:M76,NGDP_EDSS_A!$B$104:$M$104)</f>
        <v>73.34610395214419</v>
      </c>
      <c r="P76" s="3">
        <f aca="true" t="shared" si="3" ref="P76:P139">(O76/O72-1)*100</f>
        <v>1.1901364276481585</v>
      </c>
      <c r="R76" s="4" t="s">
        <v>497</v>
      </c>
      <c r="S76" s="4" t="s">
        <v>497</v>
      </c>
      <c r="T76" s="4" t="s">
        <v>497</v>
      </c>
      <c r="U76" s="3">
        <v>261.7315339054824</v>
      </c>
      <c r="V76" s="3">
        <v>276.0670480319815</v>
      </c>
      <c r="W76" s="3">
        <v>28.626253181875256</v>
      </c>
      <c r="X76" s="4" t="s">
        <v>497</v>
      </c>
      <c r="Y76" s="3">
        <v>228.7260653885708</v>
      </c>
      <c r="Z76" s="3" t="s">
        <v>313</v>
      </c>
      <c r="AA76" s="4" t="s">
        <v>497</v>
      </c>
      <c r="AB76" s="4" t="s">
        <v>497</v>
      </c>
      <c r="AC76" s="3">
        <v>89.11069233890755</v>
      </c>
      <c r="AD76" s="3"/>
      <c r="AE76" s="5" t="s">
        <v>497</v>
      </c>
      <c r="AF76" s="5"/>
      <c r="AG76" s="3">
        <f t="shared" si="2"/>
        <v>1086.6570954018205</v>
      </c>
      <c r="AH76" s="3"/>
      <c r="AI76" s="3">
        <v>35.639866374454186</v>
      </c>
      <c r="AJ76" s="3">
        <v>44.3160767349944</v>
      </c>
      <c r="AK76" s="3">
        <v>24.163</v>
      </c>
      <c r="AL76" s="3">
        <v>261.7315339054824</v>
      </c>
      <c r="AM76" s="3">
        <v>276.0670480319815</v>
      </c>
      <c r="AN76" s="3">
        <v>28.626253181875256</v>
      </c>
      <c r="AO76" s="3">
        <v>12.03764916532048</v>
      </c>
      <c r="AP76" s="3">
        <v>228.7260653885708</v>
      </c>
      <c r="AQ76" s="3" t="s">
        <v>313</v>
      </c>
      <c r="AR76" s="3">
        <v>67.40724401426024</v>
      </c>
      <c r="AS76" s="3">
        <v>18.831666265973702</v>
      </c>
      <c r="AT76" s="3">
        <v>89.11069233890755</v>
      </c>
      <c r="AU76" s="3"/>
      <c r="AV76" s="3"/>
      <c r="AW76" s="3"/>
      <c r="AX76" s="3">
        <v>70.6666666666667</v>
      </c>
      <c r="AY76" s="2">
        <v>62.99584948222374</v>
      </c>
      <c r="AZ76" s="2">
        <v>58.932941752324815</v>
      </c>
      <c r="BB76" s="11"/>
      <c r="BD76" s="11"/>
      <c r="BE76" s="11"/>
      <c r="BG76" s="11"/>
      <c r="BH76" s="11"/>
      <c r="BK76" s="11"/>
      <c r="BL76" s="11"/>
      <c r="BM76" s="11"/>
    </row>
    <row r="77" spans="1:65" ht="12.75">
      <c r="A77" s="2" t="s">
        <v>414</v>
      </c>
      <c r="B77" s="3">
        <v>73.48248107269892</v>
      </c>
      <c r="C77" s="3">
        <v>75.60128939639137</v>
      </c>
      <c r="D77" s="3">
        <v>70.04398389464087</v>
      </c>
      <c r="E77" s="3">
        <v>76.60277827694502</v>
      </c>
      <c r="F77" s="4">
        <v>85.41608789823484</v>
      </c>
      <c r="G77" s="3">
        <v>26.476905205042524</v>
      </c>
      <c r="H77" s="3">
        <v>70.80210033621053</v>
      </c>
      <c r="I77" s="3">
        <v>58.0026198585568</v>
      </c>
      <c r="J77" s="3">
        <v>73.93182910734846</v>
      </c>
      <c r="K77" s="3">
        <v>74.03426161219251</v>
      </c>
      <c r="L77" s="3">
        <v>44.17709998031331</v>
      </c>
      <c r="M77" s="3">
        <v>56.75297110104754</v>
      </c>
      <c r="N77" s="3"/>
      <c r="O77" s="3">
        <f>SUMPRODUCT(B77:M77,NGDP_EDSS_A!$B$104:$M$104)</f>
        <v>73.80691211010503</v>
      </c>
      <c r="P77" s="3">
        <f t="shared" si="3"/>
        <v>1.5180476270675758</v>
      </c>
      <c r="R77" s="4" t="s">
        <v>497</v>
      </c>
      <c r="S77" s="4" t="s">
        <v>497</v>
      </c>
      <c r="T77" s="4" t="s">
        <v>497</v>
      </c>
      <c r="U77" s="3">
        <v>264.74012716101436</v>
      </c>
      <c r="V77" s="3">
        <v>283.422103955825</v>
      </c>
      <c r="W77" s="3">
        <v>28.083975384299297</v>
      </c>
      <c r="X77" s="4" t="s">
        <v>497</v>
      </c>
      <c r="Y77" s="3">
        <v>232.72243232658818</v>
      </c>
      <c r="Z77" s="3" t="s">
        <v>313</v>
      </c>
      <c r="AA77" s="4" t="s">
        <v>497</v>
      </c>
      <c r="AB77" s="4" t="s">
        <v>497</v>
      </c>
      <c r="AC77" s="3">
        <v>90.44383956168078</v>
      </c>
      <c r="AD77" s="3"/>
      <c r="AE77" s="5" t="s">
        <v>497</v>
      </c>
      <c r="AF77" s="5"/>
      <c r="AG77" s="3">
        <f t="shared" si="2"/>
        <v>1104.8145168708343</v>
      </c>
      <c r="AH77" s="3"/>
      <c r="AI77" s="3">
        <v>36.268860830632875</v>
      </c>
      <c r="AJ77" s="3">
        <v>44.600796417187624</v>
      </c>
      <c r="AK77" s="3">
        <v>24.659</v>
      </c>
      <c r="AL77" s="3">
        <v>264.74012716101436</v>
      </c>
      <c r="AM77" s="3">
        <v>283.422103955825</v>
      </c>
      <c r="AN77" s="3">
        <v>28.083975384299297</v>
      </c>
      <c r="AO77" s="3">
        <v>12.210364315153235</v>
      </c>
      <c r="AP77" s="3">
        <v>232.72243232658818</v>
      </c>
      <c r="AQ77" s="3" t="s">
        <v>313</v>
      </c>
      <c r="AR77" s="3">
        <v>68.51432416463757</v>
      </c>
      <c r="AS77" s="3">
        <v>19.148692753815183</v>
      </c>
      <c r="AT77" s="3">
        <v>90.44383956168078</v>
      </c>
      <c r="AU77" s="3"/>
      <c r="AV77" s="3"/>
      <c r="AW77" s="3"/>
      <c r="AX77" s="3">
        <v>71.8333333333333</v>
      </c>
      <c r="AY77" s="2">
        <v>63.289804551830365</v>
      </c>
      <c r="AZ77" s="2">
        <v>59.833578071463734</v>
      </c>
      <c r="BB77" s="11"/>
      <c r="BD77" s="11"/>
      <c r="BE77" s="11"/>
      <c r="BG77" s="11"/>
      <c r="BH77" s="11"/>
      <c r="BK77" s="11"/>
      <c r="BL77" s="11"/>
      <c r="BM77" s="11"/>
    </row>
    <row r="78" spans="1:65" ht="12.75">
      <c r="A78" s="2" t="s">
        <v>415</v>
      </c>
      <c r="B78" s="3">
        <v>74.45158731829972</v>
      </c>
      <c r="C78" s="3">
        <v>76.04856730115544</v>
      </c>
      <c r="D78" s="3">
        <v>70.43230812967698</v>
      </c>
      <c r="E78" s="3">
        <v>77.06175238285842</v>
      </c>
      <c r="F78" s="4">
        <v>85.63721330731934</v>
      </c>
      <c r="G78" s="3">
        <v>26.59327122160091</v>
      </c>
      <c r="H78" s="3">
        <v>71.1818817173243</v>
      </c>
      <c r="I78" s="3">
        <v>58.62729905128956</v>
      </c>
      <c r="J78" s="3">
        <v>73.9365645327519</v>
      </c>
      <c r="K78" s="3">
        <v>74.2332115930113</v>
      </c>
      <c r="L78" s="3">
        <v>44.591692159482044</v>
      </c>
      <c r="M78" s="3">
        <v>57.47136314030124</v>
      </c>
      <c r="N78" s="3"/>
      <c r="O78" s="3">
        <f>SUMPRODUCT(B78:M78,NGDP_EDSS_A!$B$104:$M$104)</f>
        <v>74.2280267960784</v>
      </c>
      <c r="P78" s="3">
        <f t="shared" si="3"/>
        <v>1.8443242067089693</v>
      </c>
      <c r="R78" s="4" t="s">
        <v>497</v>
      </c>
      <c r="S78" s="4" t="s">
        <v>497</v>
      </c>
      <c r="T78" s="4" t="s">
        <v>497</v>
      </c>
      <c r="U78" s="3">
        <v>267.12248590776073</v>
      </c>
      <c r="V78" s="3">
        <v>285.20977297442755</v>
      </c>
      <c r="W78" s="3">
        <v>28.16788778052527</v>
      </c>
      <c r="X78" s="4" t="s">
        <v>497</v>
      </c>
      <c r="Y78" s="3">
        <v>233.2792743024046</v>
      </c>
      <c r="Z78" s="3" t="s">
        <v>313</v>
      </c>
      <c r="AA78" s="4" t="s">
        <v>497</v>
      </c>
      <c r="AB78" s="4" t="s">
        <v>497</v>
      </c>
      <c r="AC78" s="3">
        <v>92.31168802759098</v>
      </c>
      <c r="AD78" s="3"/>
      <c r="AE78" s="5" t="s">
        <v>497</v>
      </c>
      <c r="AF78" s="5"/>
      <c r="AG78" s="3">
        <f t="shared" si="2"/>
        <v>1113.1329432157506</v>
      </c>
      <c r="AH78" s="3"/>
      <c r="AI78" s="3">
        <v>36.709500158174</v>
      </c>
      <c r="AJ78" s="3">
        <v>45.0033837718032</v>
      </c>
      <c r="AK78" s="3">
        <v>24.178</v>
      </c>
      <c r="AL78" s="3">
        <v>267.12248590776073</v>
      </c>
      <c r="AM78" s="3">
        <v>285.20977297442755</v>
      </c>
      <c r="AN78" s="3">
        <v>28.16788778052527</v>
      </c>
      <c r="AO78" s="3">
        <v>12.369674194127075</v>
      </c>
      <c r="AP78" s="3">
        <v>233.2792743024046</v>
      </c>
      <c r="AQ78" s="3" t="s">
        <v>313</v>
      </c>
      <c r="AR78" s="3">
        <v>69.29959187446782</v>
      </c>
      <c r="AS78" s="3">
        <v>19.48168422446925</v>
      </c>
      <c r="AT78" s="3">
        <v>92.31168802759098</v>
      </c>
      <c r="AU78" s="3"/>
      <c r="AV78" s="3"/>
      <c r="AW78" s="3"/>
      <c r="AX78" s="3">
        <v>72.2666666666667</v>
      </c>
      <c r="AY78" s="2">
        <v>64.4145022094558</v>
      </c>
      <c r="AZ78" s="2">
        <v>59.97063142437592</v>
      </c>
      <c r="BB78" s="11"/>
      <c r="BD78" s="11"/>
      <c r="BE78" s="11"/>
      <c r="BG78" s="11"/>
      <c r="BH78" s="11"/>
      <c r="BK78" s="11"/>
      <c r="BL78" s="11"/>
      <c r="BM78" s="11"/>
    </row>
    <row r="79" spans="1:65" ht="12.75">
      <c r="A79" s="2" t="s">
        <v>416</v>
      </c>
      <c r="B79" s="3">
        <v>74.01548950777925</v>
      </c>
      <c r="C79" s="3">
        <v>75.81077398469859</v>
      </c>
      <c r="D79" s="3">
        <v>70.82063236471312</v>
      </c>
      <c r="E79" s="3">
        <v>77.41363253072551</v>
      </c>
      <c r="F79" s="4">
        <v>85.79515486373623</v>
      </c>
      <c r="G79" s="3">
        <v>28.026027800475582</v>
      </c>
      <c r="H79" s="3">
        <v>71.23613620034057</v>
      </c>
      <c r="I79" s="3">
        <v>59.57588597358741</v>
      </c>
      <c r="J79" s="3">
        <v>74.21358691883869</v>
      </c>
      <c r="K79" s="3">
        <v>74.48189906903478</v>
      </c>
      <c r="L79" s="3">
        <v>45.72030420277472</v>
      </c>
      <c r="M79" s="3">
        <v>58.138195942288036</v>
      </c>
      <c r="N79" s="3"/>
      <c r="O79" s="3">
        <f>SUMPRODUCT(B79:M79,NGDP_EDSS_A!$B$104:$M$104)</f>
        <v>74.59262708030523</v>
      </c>
      <c r="P79" s="3">
        <f t="shared" si="3"/>
        <v>1.978831991088481</v>
      </c>
      <c r="R79" s="4" t="s">
        <v>497</v>
      </c>
      <c r="S79" s="4" t="s">
        <v>497</v>
      </c>
      <c r="T79" s="4" t="s">
        <v>497</v>
      </c>
      <c r="U79" s="3">
        <v>270.08484598709276</v>
      </c>
      <c r="V79" s="3">
        <v>288.83611245056926</v>
      </c>
      <c r="W79" s="3">
        <v>29.824793823923763</v>
      </c>
      <c r="X79" s="4" t="s">
        <v>497</v>
      </c>
      <c r="Y79" s="3">
        <v>236.3448359166362</v>
      </c>
      <c r="Z79" s="3" t="s">
        <v>313</v>
      </c>
      <c r="AA79" s="4" t="s">
        <v>497</v>
      </c>
      <c r="AB79" s="4" t="s">
        <v>497</v>
      </c>
      <c r="AC79" s="3">
        <v>94.20014155104025</v>
      </c>
      <c r="AD79" s="3"/>
      <c r="AE79" s="5" t="s">
        <v>497</v>
      </c>
      <c r="AF79" s="5"/>
      <c r="AG79" s="3">
        <f t="shared" si="2"/>
        <v>1129.158257568241</v>
      </c>
      <c r="AH79" s="3"/>
      <c r="AI79" s="3">
        <v>37.00692979724817</v>
      </c>
      <c r="AJ79" s="3">
        <v>45.53775810835488</v>
      </c>
      <c r="AK79" s="3">
        <v>25.091</v>
      </c>
      <c r="AL79" s="3">
        <v>270.08484598709276</v>
      </c>
      <c r="AM79" s="3">
        <v>288.83611245056926</v>
      </c>
      <c r="AN79" s="3">
        <v>29.824793823923763</v>
      </c>
      <c r="AO79" s="3">
        <v>12.528042130226124</v>
      </c>
      <c r="AP79" s="3">
        <v>236.3448359166362</v>
      </c>
      <c r="AQ79" s="3" t="s">
        <v>313</v>
      </c>
      <c r="AR79" s="3">
        <v>69.86389681842824</v>
      </c>
      <c r="AS79" s="3">
        <v>19.839900984721233</v>
      </c>
      <c r="AT79" s="3">
        <v>94.20014155104025</v>
      </c>
      <c r="AU79" s="3"/>
      <c r="AV79" s="3"/>
      <c r="AW79" s="3"/>
      <c r="AX79" s="3">
        <v>73.1333333333333</v>
      </c>
      <c r="AY79" s="2">
        <v>65.36027069427718</v>
      </c>
      <c r="AZ79" s="2">
        <v>60.61674008810573</v>
      </c>
      <c r="BB79" s="11"/>
      <c r="BD79" s="11"/>
      <c r="BE79" s="11"/>
      <c r="BG79" s="11"/>
      <c r="BH79" s="11"/>
      <c r="BK79" s="11"/>
      <c r="BL79" s="11"/>
      <c r="BM79" s="11"/>
    </row>
    <row r="80" spans="1:65" ht="12.75">
      <c r="A80" s="2" t="s">
        <v>417</v>
      </c>
      <c r="B80" s="3">
        <v>74.45158731829972</v>
      </c>
      <c r="C80" s="3">
        <v>75.8395094004662</v>
      </c>
      <c r="D80" s="3">
        <v>71.92553616449182</v>
      </c>
      <c r="E80" s="3">
        <v>77.78081181545622</v>
      </c>
      <c r="F80" s="4">
        <v>86.04786135400285</v>
      </c>
      <c r="G80" s="3">
        <v>28.473309676621753</v>
      </c>
      <c r="H80" s="3">
        <v>71.72442654748683</v>
      </c>
      <c r="I80" s="3">
        <v>60.31624649830774</v>
      </c>
      <c r="J80" s="3">
        <v>74.67529089565</v>
      </c>
      <c r="K80" s="3">
        <v>74.08399910739722</v>
      </c>
      <c r="L80" s="3">
        <v>47.12531103217989</v>
      </c>
      <c r="M80" s="3">
        <v>58.853150699057295</v>
      </c>
      <c r="N80" s="3"/>
      <c r="O80" s="3">
        <f>SUMPRODUCT(B80:M80,NGDP_EDSS_A!$B$105:$M$105)</f>
        <v>74.701040366771</v>
      </c>
      <c r="P80" s="3">
        <f t="shared" si="3"/>
        <v>1.847318864422376</v>
      </c>
      <c r="R80" s="3">
        <v>36.89235748802882</v>
      </c>
      <c r="S80" s="4" t="s">
        <v>497</v>
      </c>
      <c r="T80" s="4" t="s">
        <v>497</v>
      </c>
      <c r="U80" s="3">
        <v>273.8409642388901</v>
      </c>
      <c r="V80" s="3">
        <v>288.52972972326</v>
      </c>
      <c r="W80" s="3">
        <v>30.51161436181945</v>
      </c>
      <c r="X80" s="4" t="s">
        <v>497</v>
      </c>
      <c r="Y80" s="3">
        <v>239.6483742068483</v>
      </c>
      <c r="Z80" s="3" t="s">
        <v>313</v>
      </c>
      <c r="AA80" s="4" t="s">
        <v>497</v>
      </c>
      <c r="AB80" s="4" t="s">
        <v>497</v>
      </c>
      <c r="AC80" s="3">
        <v>94.50303621791053</v>
      </c>
      <c r="AD80" s="3"/>
      <c r="AE80" s="5" t="s">
        <v>497</v>
      </c>
      <c r="AF80" s="5"/>
      <c r="AG80" s="3">
        <f t="shared" si="2"/>
        <v>1138.913875361571</v>
      </c>
      <c r="AH80" s="3"/>
      <c r="AI80" s="3">
        <v>36.89235748802882</v>
      </c>
      <c r="AJ80" s="3">
        <v>46.20391942684266</v>
      </c>
      <c r="AK80" s="3">
        <v>25.448</v>
      </c>
      <c r="AL80" s="3">
        <v>273.8409642388901</v>
      </c>
      <c r="AM80" s="3">
        <v>288.52972972326</v>
      </c>
      <c r="AN80" s="3">
        <v>30.51161436181945</v>
      </c>
      <c r="AO80" s="3">
        <v>12.6854680990167</v>
      </c>
      <c r="AP80" s="3">
        <v>239.6483742068483</v>
      </c>
      <c r="AQ80" s="3" t="s">
        <v>313</v>
      </c>
      <c r="AR80" s="3">
        <v>70.42706861436353</v>
      </c>
      <c r="AS80" s="3">
        <v>20.223342984591063</v>
      </c>
      <c r="AT80" s="3">
        <v>94.50303621791053</v>
      </c>
      <c r="AU80" s="3"/>
      <c r="AV80" s="3"/>
      <c r="AW80" s="3"/>
      <c r="AX80" s="3">
        <v>74.0333333333333</v>
      </c>
      <c r="AY80" s="2">
        <v>66.22935524789669</v>
      </c>
      <c r="AZ80" s="2">
        <v>60.91042584434655</v>
      </c>
      <c r="BB80" s="11"/>
      <c r="BD80" s="11"/>
      <c r="BE80" s="11"/>
      <c r="BG80" s="11"/>
      <c r="BH80" s="11"/>
      <c r="BK80" s="11"/>
      <c r="BL80" s="11"/>
      <c r="BM80" s="11"/>
    </row>
    <row r="81" spans="1:65" ht="12.75">
      <c r="A81" s="2" t="s">
        <v>418</v>
      </c>
      <c r="B81" s="3">
        <v>74.76654684812054</v>
      </c>
      <c r="C81" s="3">
        <v>76.36033956096763</v>
      </c>
      <c r="D81" s="3">
        <v>73.29741287607614</v>
      </c>
      <c r="E81" s="3">
        <v>78.5457686586449</v>
      </c>
      <c r="F81" s="4">
        <v>86.4585094006864</v>
      </c>
      <c r="G81" s="3">
        <v>29.76424517281593</v>
      </c>
      <c r="H81" s="3">
        <v>72.10420792860062</v>
      </c>
      <c r="I81" s="3">
        <v>60.940925691040505</v>
      </c>
      <c r="J81" s="3">
        <v>74.85760477367316</v>
      </c>
      <c r="K81" s="3">
        <v>74.55650531184183</v>
      </c>
      <c r="L81" s="3">
        <v>47.931462491674644</v>
      </c>
      <c r="M81" s="3">
        <v>59.05938764812536</v>
      </c>
      <c r="N81" s="3"/>
      <c r="O81" s="3">
        <f>SUMPRODUCT(B81:M81,NGDP_EDSS_A!$B$105:$M$105)</f>
        <v>75.2621964306278</v>
      </c>
      <c r="P81" s="3">
        <f t="shared" si="3"/>
        <v>1.9717452998870622</v>
      </c>
      <c r="R81" s="3">
        <v>37.36358259317879</v>
      </c>
      <c r="S81" s="4" t="s">
        <v>497</v>
      </c>
      <c r="T81" s="4" t="s">
        <v>497</v>
      </c>
      <c r="U81" s="3">
        <v>275.9036389836467</v>
      </c>
      <c r="V81" s="3">
        <v>291.13454404591516</v>
      </c>
      <c r="W81" s="3">
        <v>29.37903953414519</v>
      </c>
      <c r="X81" s="4" t="s">
        <v>497</v>
      </c>
      <c r="Y81" s="3">
        <v>240.6436559699392</v>
      </c>
      <c r="Z81" s="3" t="s">
        <v>313</v>
      </c>
      <c r="AA81" s="4" t="s">
        <v>497</v>
      </c>
      <c r="AB81" s="4" t="s">
        <v>497</v>
      </c>
      <c r="AC81" s="3">
        <v>95.74411399537114</v>
      </c>
      <c r="AD81" s="3"/>
      <c r="AE81" s="5" t="s">
        <v>497</v>
      </c>
      <c r="AF81" s="5"/>
      <c r="AG81" s="3">
        <f t="shared" si="2"/>
        <v>1146.214410491208</v>
      </c>
      <c r="AH81" s="3"/>
      <c r="AI81" s="3">
        <v>37.36358259317879</v>
      </c>
      <c r="AJ81" s="3">
        <v>46.78003542352715</v>
      </c>
      <c r="AK81" s="3">
        <v>25.641</v>
      </c>
      <c r="AL81" s="3">
        <v>275.9036389836467</v>
      </c>
      <c r="AM81" s="3">
        <v>291.13454404591516</v>
      </c>
      <c r="AN81" s="3">
        <v>29.37903953414519</v>
      </c>
      <c r="AO81" s="3">
        <v>12.846317788630195</v>
      </c>
      <c r="AP81" s="3">
        <v>240.6436559699392</v>
      </c>
      <c r="AQ81" s="3" t="s">
        <v>313</v>
      </c>
      <c r="AR81" s="3">
        <v>70.18344298790299</v>
      </c>
      <c r="AS81" s="3">
        <v>20.59503916895129</v>
      </c>
      <c r="AT81" s="3">
        <v>95.74411399537114</v>
      </c>
      <c r="AU81" s="3"/>
      <c r="AV81" s="3"/>
      <c r="AW81" s="3"/>
      <c r="AX81" s="3">
        <v>75.1</v>
      </c>
      <c r="AY81" s="2">
        <v>67.39239487112322</v>
      </c>
      <c r="AZ81" s="2">
        <v>62.378854625550666</v>
      </c>
      <c r="BB81" s="11"/>
      <c r="BD81" s="11"/>
      <c r="BE81" s="11"/>
      <c r="BG81" s="11"/>
      <c r="BH81" s="11"/>
      <c r="BK81" s="11"/>
      <c r="BL81" s="11"/>
      <c r="BM81" s="11"/>
    </row>
    <row r="82" spans="1:65" ht="12.75">
      <c r="A82" s="2" t="s">
        <v>419</v>
      </c>
      <c r="B82" s="3">
        <v>75.88101903056149</v>
      </c>
      <c r="C82" s="3">
        <v>76.84287338613831</v>
      </c>
      <c r="D82" s="3">
        <v>74.0813424255529</v>
      </c>
      <c r="E82" s="3">
        <v>79.24952895437906</v>
      </c>
      <c r="F82" s="4">
        <v>86.74281866243835</v>
      </c>
      <c r="G82" s="3">
        <v>30.316983751468136</v>
      </c>
      <c r="H82" s="3">
        <v>72.7010072417794</v>
      </c>
      <c r="I82" s="3">
        <v>61.519332350978225</v>
      </c>
      <c r="J82" s="3">
        <v>75.39981098233851</v>
      </c>
      <c r="K82" s="3">
        <v>74.90466777827474</v>
      </c>
      <c r="L82" s="3">
        <v>49.152206130338165</v>
      </c>
      <c r="M82" s="3">
        <v>60.56491737632224</v>
      </c>
      <c r="N82" s="3"/>
      <c r="O82" s="3">
        <f>SUMPRODUCT(B82:M82,NGDP_EDSS_A!$B$105:$M$105)</f>
        <v>75.85963711249399</v>
      </c>
      <c r="P82" s="3">
        <f t="shared" si="3"/>
        <v>2.198105468838607</v>
      </c>
      <c r="R82" s="3">
        <v>37.881053808975246</v>
      </c>
      <c r="S82" s="4" t="s">
        <v>497</v>
      </c>
      <c r="T82" s="4" t="s">
        <v>497</v>
      </c>
      <c r="U82" s="3">
        <v>279.07541898544196</v>
      </c>
      <c r="V82" s="3">
        <v>295.57827822189995</v>
      </c>
      <c r="W82" s="3">
        <v>29.596338687377894</v>
      </c>
      <c r="X82" s="4" t="s">
        <v>497</v>
      </c>
      <c r="Y82" s="3">
        <v>242.66469926742877</v>
      </c>
      <c r="Z82" s="3" t="s">
        <v>313</v>
      </c>
      <c r="AA82" s="4" t="s">
        <v>497</v>
      </c>
      <c r="AB82" s="4" t="s">
        <v>497</v>
      </c>
      <c r="AC82" s="3">
        <v>97.58290999870545</v>
      </c>
      <c r="AD82" s="3"/>
      <c r="AE82" s="5" t="s">
        <v>497</v>
      </c>
      <c r="AF82" s="5"/>
      <c r="AG82" s="3">
        <f t="shared" si="2"/>
        <v>1159.9696153687623</v>
      </c>
      <c r="AH82" s="3"/>
      <c r="AI82" s="3">
        <v>37.881053808975246</v>
      </c>
      <c r="AJ82" s="3">
        <v>47.26610609840837</v>
      </c>
      <c r="AK82" s="3">
        <v>25.701</v>
      </c>
      <c r="AL82" s="3">
        <v>279.07541898544196</v>
      </c>
      <c r="AM82" s="3">
        <v>295.57827822189995</v>
      </c>
      <c r="AN82" s="3">
        <v>29.596338687377894</v>
      </c>
      <c r="AO82" s="3">
        <v>13.010591150199241</v>
      </c>
      <c r="AP82" s="3">
        <v>242.66469926742877</v>
      </c>
      <c r="AQ82" s="3" t="s">
        <v>313</v>
      </c>
      <c r="AR82" s="3">
        <v>70.6582296625036</v>
      </c>
      <c r="AS82" s="3">
        <v>20.954989487821845</v>
      </c>
      <c r="AT82" s="3">
        <v>97.58290999870545</v>
      </c>
      <c r="AU82" s="3"/>
      <c r="AV82" s="3"/>
      <c r="AW82" s="3"/>
      <c r="AX82" s="3">
        <v>75.4666666666667</v>
      </c>
      <c r="AY82" s="2">
        <v>68.17201483834071</v>
      </c>
      <c r="AZ82" s="2">
        <v>63.24033284385727</v>
      </c>
      <c r="BB82" s="11"/>
      <c r="BD82" s="11"/>
      <c r="BE82" s="11"/>
      <c r="BG82" s="11"/>
      <c r="BH82" s="11"/>
      <c r="BK82" s="11"/>
      <c r="BL82" s="11"/>
      <c r="BM82" s="11"/>
    </row>
    <row r="83" spans="1:65" ht="12.75">
      <c r="A83" s="2" t="s">
        <v>420</v>
      </c>
      <c r="B83" s="3">
        <v>75.39646590776074</v>
      </c>
      <c r="C83" s="3">
        <v>77.03690815181506</v>
      </c>
      <c r="D83" s="3">
        <v>74.82172033339182</v>
      </c>
      <c r="E83" s="3">
        <v>79.73910133401972</v>
      </c>
      <c r="F83" s="4">
        <v>87.31141549563951</v>
      </c>
      <c r="G83" s="3">
        <v>31.967926611389725</v>
      </c>
      <c r="H83" s="3">
        <v>73.13504310590943</v>
      </c>
      <c r="I83" s="3">
        <v>62.6298731380587</v>
      </c>
      <c r="J83" s="3">
        <v>75.82836698132722</v>
      </c>
      <c r="K83" s="3">
        <v>75.20309274950291</v>
      </c>
      <c r="L83" s="3">
        <v>50.94877224006935</v>
      </c>
      <c r="M83" s="3">
        <v>61.32111952290523</v>
      </c>
      <c r="N83" s="3"/>
      <c r="O83" s="3">
        <f>SUMPRODUCT(B83:M83,NGDP_EDSS_A!$B$105:$M$105)</f>
        <v>76.46925309169607</v>
      </c>
      <c r="P83" s="3">
        <f t="shared" si="3"/>
        <v>2.5158331122598687</v>
      </c>
      <c r="R83" s="3">
        <v>37.90200076120314</v>
      </c>
      <c r="S83" s="4" t="s">
        <v>497</v>
      </c>
      <c r="T83" s="4" t="s">
        <v>497</v>
      </c>
      <c r="U83" s="3">
        <v>282.11885078038637</v>
      </c>
      <c r="V83" s="3">
        <v>299.05136398544033</v>
      </c>
      <c r="W83" s="3">
        <v>30.134251100179096</v>
      </c>
      <c r="X83" s="4" t="s">
        <v>497</v>
      </c>
      <c r="Y83" s="3">
        <v>245.87093674923509</v>
      </c>
      <c r="Z83" s="3" t="s">
        <v>313</v>
      </c>
      <c r="AA83" s="4" t="s">
        <v>497</v>
      </c>
      <c r="AB83" s="4" t="s">
        <v>497</v>
      </c>
      <c r="AC83" s="3">
        <v>97.30833604791667</v>
      </c>
      <c r="AD83" s="3"/>
      <c r="AE83" s="5" t="s">
        <v>497</v>
      </c>
      <c r="AF83" s="5"/>
      <c r="AG83" s="3">
        <f t="shared" si="2"/>
        <v>1172.9977593908566</v>
      </c>
      <c r="AH83" s="3"/>
      <c r="AI83" s="3">
        <v>37.90200076120314</v>
      </c>
      <c r="AJ83" s="3">
        <v>47.68413098783252</v>
      </c>
      <c r="AK83" s="3">
        <v>26.428</v>
      </c>
      <c r="AL83" s="3">
        <v>282.11885078038637</v>
      </c>
      <c r="AM83" s="3">
        <v>299.05136398544033</v>
      </c>
      <c r="AN83" s="3">
        <v>30.134251100179096</v>
      </c>
      <c r="AO83" s="3">
        <v>13.16748908268811</v>
      </c>
      <c r="AP83" s="3">
        <v>245.87093674923509</v>
      </c>
      <c r="AQ83" s="3" t="s">
        <v>313</v>
      </c>
      <c r="AR83" s="3">
        <v>72.01460115448916</v>
      </c>
      <c r="AS83" s="3">
        <v>21.317798741486122</v>
      </c>
      <c r="AT83" s="3">
        <v>97.30833604791667</v>
      </c>
      <c r="AU83" s="3"/>
      <c r="AV83" s="3"/>
      <c r="AW83" s="3"/>
      <c r="AX83" s="3">
        <v>76.4</v>
      </c>
      <c r="AY83" s="2">
        <v>69.22002856476428</v>
      </c>
      <c r="AZ83" s="2">
        <v>64.5717082721486</v>
      </c>
      <c r="BB83" s="11"/>
      <c r="BD83" s="11"/>
      <c r="BE83" s="11"/>
      <c r="BG83" s="11"/>
      <c r="BH83" s="11"/>
      <c r="BK83" s="11"/>
      <c r="BL83" s="11"/>
      <c r="BM83" s="11"/>
    </row>
    <row r="84" spans="1:65" ht="12.75">
      <c r="A84" s="2" t="s">
        <v>421</v>
      </c>
      <c r="B84" s="3">
        <v>76.14752324810202</v>
      </c>
      <c r="C84" s="3">
        <v>77.78751632430242</v>
      </c>
      <c r="D84" s="3">
        <v>76.32425196988893</v>
      </c>
      <c r="E84" s="3">
        <v>80.41226335602617</v>
      </c>
      <c r="F84" s="4">
        <v>88.13273327930938</v>
      </c>
      <c r="G84" s="3">
        <v>32.37520766934403</v>
      </c>
      <c r="H84" s="3">
        <v>74.1024663958286</v>
      </c>
      <c r="I84" s="3">
        <v>63.83295899072923</v>
      </c>
      <c r="J84" s="3">
        <v>76.66653727769236</v>
      </c>
      <c r="K84" s="3">
        <v>74.7057177974557</v>
      </c>
      <c r="L84" s="3">
        <v>52.92960154054222</v>
      </c>
      <c r="M84" s="3">
        <v>62.51729382750001</v>
      </c>
      <c r="N84" s="3"/>
      <c r="O84" s="3">
        <f>SUMPRODUCT(B84:M84,NGDP_EDSS_A!$B$106:$M$106)</f>
        <v>77.0804847782465</v>
      </c>
      <c r="P84" s="3">
        <f t="shared" si="3"/>
        <v>3.1852895217961974</v>
      </c>
      <c r="R84" s="3">
        <v>38.56578500158652</v>
      </c>
      <c r="S84" s="4" t="s">
        <v>497</v>
      </c>
      <c r="T84" s="4" t="s">
        <v>497</v>
      </c>
      <c r="U84" s="3">
        <v>286.4472784735083</v>
      </c>
      <c r="V84" s="3">
        <v>302.0649380069637</v>
      </c>
      <c r="W84" s="3">
        <v>31.186793873649282</v>
      </c>
      <c r="X84" s="4" t="s">
        <v>497</v>
      </c>
      <c r="Y84" s="3">
        <v>246.74429999939184</v>
      </c>
      <c r="Z84" s="3" t="s">
        <v>313</v>
      </c>
      <c r="AA84" s="4" t="s">
        <v>497</v>
      </c>
      <c r="AB84" s="4" t="s">
        <v>497</v>
      </c>
      <c r="AC84" s="3">
        <v>99.72642060280057</v>
      </c>
      <c r="AD84" s="3"/>
      <c r="AE84" s="5" t="s">
        <v>497</v>
      </c>
      <c r="AF84" s="5"/>
      <c r="AG84" s="3">
        <f t="shared" si="2"/>
        <v>1187.9111393680662</v>
      </c>
      <c r="AH84" s="3"/>
      <c r="AI84" s="3">
        <v>38.56578500158652</v>
      </c>
      <c r="AJ84" s="3">
        <v>48.0341100917996</v>
      </c>
      <c r="AK84" s="3">
        <v>26.744</v>
      </c>
      <c r="AL84" s="3">
        <v>286.4472784735083</v>
      </c>
      <c r="AM84" s="3">
        <v>302.0649380069637</v>
      </c>
      <c r="AN84" s="3">
        <v>31.186793873649282</v>
      </c>
      <c r="AO84" s="3">
        <v>13.31701153722944</v>
      </c>
      <c r="AP84" s="3">
        <v>246.74429999939184</v>
      </c>
      <c r="AQ84" s="3" t="s">
        <v>313</v>
      </c>
      <c r="AR84" s="3">
        <v>73.39703492616286</v>
      </c>
      <c r="AS84" s="3">
        <v>21.68346685497402</v>
      </c>
      <c r="AT84" s="3">
        <v>99.72642060280057</v>
      </c>
      <c r="AU84" s="3"/>
      <c r="AV84" s="3"/>
      <c r="AW84" s="3"/>
      <c r="AX84" s="3">
        <v>77.4</v>
      </c>
      <c r="AY84" s="2">
        <v>70.51087473999358</v>
      </c>
      <c r="AZ84" s="2">
        <v>65.60939794419971</v>
      </c>
      <c r="BB84" s="11"/>
      <c r="BD84" s="11"/>
      <c r="BE84" s="11"/>
      <c r="BG84" s="11"/>
      <c r="BH84" s="11"/>
      <c r="BK84" s="11"/>
      <c r="BL84" s="11"/>
      <c r="BM84" s="11"/>
    </row>
    <row r="85" spans="1:65" ht="12.75">
      <c r="A85" s="2" t="s">
        <v>422</v>
      </c>
      <c r="B85" s="3">
        <v>76.70475933932214</v>
      </c>
      <c r="C85" s="3">
        <v>78.64790732473836</v>
      </c>
      <c r="D85" s="3">
        <v>78.2187483811244</v>
      </c>
      <c r="E85" s="3">
        <v>81.39140811530793</v>
      </c>
      <c r="F85" s="4">
        <v>88.95403660277731</v>
      </c>
      <c r="G85" s="3">
        <v>33.6879617936429</v>
      </c>
      <c r="H85" s="3">
        <v>74.86798774289295</v>
      </c>
      <c r="I85" s="3">
        <v>64.87409097861718</v>
      </c>
      <c r="J85" s="3">
        <v>77.41946991680003</v>
      </c>
      <c r="K85" s="3">
        <v>75.3274364875149</v>
      </c>
      <c r="L85" s="3">
        <v>54.19641097689114</v>
      </c>
      <c r="M85" s="3">
        <v>63.139441957188644</v>
      </c>
      <c r="N85" s="3"/>
      <c r="O85" s="3">
        <f>SUMPRODUCT(B85:M85,NGDP_EDSS_A!$B$106:$M$106)</f>
        <v>77.97900775108413</v>
      </c>
      <c r="P85" s="3">
        <f t="shared" si="3"/>
        <v>3.6097954209461935</v>
      </c>
      <c r="R85" s="3">
        <v>38.80901048093857</v>
      </c>
      <c r="S85" s="4" t="s">
        <v>497</v>
      </c>
      <c r="T85" s="4" t="s">
        <v>497</v>
      </c>
      <c r="U85" s="3">
        <v>289.0882975210841</v>
      </c>
      <c r="V85" s="3">
        <v>302.1670655827331</v>
      </c>
      <c r="W85" s="3">
        <v>30.84095839093763</v>
      </c>
      <c r="X85" s="4" t="s">
        <v>497</v>
      </c>
      <c r="Y85" s="3">
        <v>247.89399999938902</v>
      </c>
      <c r="Z85" s="3" t="s">
        <v>313</v>
      </c>
      <c r="AA85" s="4" t="s">
        <v>497</v>
      </c>
      <c r="AB85" s="4" t="s">
        <v>497</v>
      </c>
      <c r="AC85" s="3">
        <v>100.6466951742123</v>
      </c>
      <c r="AD85" s="3"/>
      <c r="AE85" s="5" t="s">
        <v>497</v>
      </c>
      <c r="AF85" s="5"/>
      <c r="AG85" s="3">
        <f t="shared" si="2"/>
        <v>1194.146020273098</v>
      </c>
      <c r="AH85" s="3"/>
      <c r="AI85" s="3">
        <v>38.80901048093857</v>
      </c>
      <c r="AJ85" s="3">
        <v>48.40587840483217</v>
      </c>
      <c r="AK85" s="3">
        <v>27.111</v>
      </c>
      <c r="AL85" s="3">
        <v>289.0882975210841</v>
      </c>
      <c r="AM85" s="3">
        <v>302.1670655827331</v>
      </c>
      <c r="AN85" s="3">
        <v>30.84095839093763</v>
      </c>
      <c r="AO85" s="3">
        <v>13.519587847278803</v>
      </c>
      <c r="AP85" s="3">
        <v>247.89399999938902</v>
      </c>
      <c r="AQ85" s="3" t="s">
        <v>313</v>
      </c>
      <c r="AR85" s="3">
        <v>73.662190265189</v>
      </c>
      <c r="AS85" s="3">
        <v>22.001336606503337</v>
      </c>
      <c r="AT85" s="3">
        <v>100.6466951742123</v>
      </c>
      <c r="AU85" s="3"/>
      <c r="AV85" s="3"/>
      <c r="AW85" s="3"/>
      <c r="AX85" s="3">
        <v>78.7</v>
      </c>
      <c r="AY85" s="2">
        <v>71.78894026002247</v>
      </c>
      <c r="AZ85" s="2">
        <v>67.48898678414098</v>
      </c>
      <c r="BB85" s="11"/>
      <c r="BD85" s="11"/>
      <c r="BE85" s="11"/>
      <c r="BG85" s="11"/>
      <c r="BH85" s="11"/>
      <c r="BK85" s="11"/>
      <c r="BL85" s="11"/>
      <c r="BM85" s="11"/>
    </row>
    <row r="86" spans="1:65" ht="12.75">
      <c r="A86" s="2" t="s">
        <v>423</v>
      </c>
      <c r="B86" s="3">
        <v>77.8434591779036</v>
      </c>
      <c r="C86" s="3">
        <v>79.33468827167432</v>
      </c>
      <c r="D86" s="3">
        <v>79.0244537514204</v>
      </c>
      <c r="E86" s="3">
        <v>81.942177042404</v>
      </c>
      <c r="F86" s="4">
        <v>89.1435664704773</v>
      </c>
      <c r="G86" s="3">
        <v>34.5025239095514</v>
      </c>
      <c r="H86" s="3">
        <v>75.93971762878303</v>
      </c>
      <c r="I86" s="3">
        <v>65.45249763855489</v>
      </c>
      <c r="J86" s="3">
        <v>78.03507521921533</v>
      </c>
      <c r="K86" s="3">
        <v>75.77507394435719</v>
      </c>
      <c r="L86" s="3">
        <v>55.69354940166715</v>
      </c>
      <c r="M86" s="3">
        <v>64.751527442404</v>
      </c>
      <c r="N86" s="3"/>
      <c r="O86" s="3">
        <f>SUMPRODUCT(B86:M86,NGDP_EDSS_A!$B$106:$M$106)</f>
        <v>78.54639411766935</v>
      </c>
      <c r="P86" s="3">
        <f t="shared" si="3"/>
        <v>3.5417477692268884</v>
      </c>
      <c r="R86" s="3">
        <v>39.060918534323235</v>
      </c>
      <c r="S86" s="4" t="s">
        <v>497</v>
      </c>
      <c r="T86" s="4" t="s">
        <v>497</v>
      </c>
      <c r="U86" s="3">
        <v>289.98260262320724</v>
      </c>
      <c r="V86" s="3">
        <v>304.6187508906812</v>
      </c>
      <c r="W86" s="3">
        <v>30.417031025033012</v>
      </c>
      <c r="X86" s="4" t="s">
        <v>497</v>
      </c>
      <c r="Y86" s="3">
        <v>250.43299999938273</v>
      </c>
      <c r="Z86" s="3" t="s">
        <v>313</v>
      </c>
      <c r="AA86" s="4" t="s">
        <v>497</v>
      </c>
      <c r="AB86" s="4" t="s">
        <v>497</v>
      </c>
      <c r="AC86" s="3">
        <v>102.10856962939127</v>
      </c>
      <c r="AD86" s="3"/>
      <c r="AE86" s="5" t="s">
        <v>497</v>
      </c>
      <c r="AF86" s="5"/>
      <c r="AG86" s="3">
        <f t="shared" si="2"/>
        <v>1203.2179566012273</v>
      </c>
      <c r="AH86" s="3"/>
      <c r="AI86" s="3">
        <v>39.060918534323235</v>
      </c>
      <c r="AJ86" s="3">
        <v>48.79943597250001</v>
      </c>
      <c r="AK86" s="3">
        <v>27.486</v>
      </c>
      <c r="AL86" s="3">
        <v>289.98260262320724</v>
      </c>
      <c r="AM86" s="3">
        <v>304.6187508906812</v>
      </c>
      <c r="AN86" s="3">
        <v>30.417031025033012</v>
      </c>
      <c r="AO86" s="3">
        <v>13.775217988402517</v>
      </c>
      <c r="AP86" s="3">
        <v>250.43299999938273</v>
      </c>
      <c r="AQ86" s="3" t="s">
        <v>313</v>
      </c>
      <c r="AR86" s="3">
        <v>74.26502201720221</v>
      </c>
      <c r="AS86" s="3">
        <v>22.271407921103968</v>
      </c>
      <c r="AT86" s="3">
        <v>102.10856962939127</v>
      </c>
      <c r="AU86" s="3"/>
      <c r="AV86" s="3"/>
      <c r="AW86" s="3"/>
      <c r="AX86" s="3">
        <v>79.1333333333333</v>
      </c>
      <c r="AY86" s="2">
        <v>72.44075367523719</v>
      </c>
      <c r="AZ86" s="2">
        <v>68.11551639745491</v>
      </c>
      <c r="BB86" s="11"/>
      <c r="BD86" s="11"/>
      <c r="BE86" s="11"/>
      <c r="BG86" s="11"/>
      <c r="BH86" s="11"/>
      <c r="BK86" s="11"/>
      <c r="BL86" s="11"/>
      <c r="BM86" s="11"/>
    </row>
    <row r="87" spans="1:65" ht="12.75">
      <c r="A87" s="2" t="s">
        <v>424</v>
      </c>
      <c r="B87" s="3">
        <v>77.504271991943</v>
      </c>
      <c r="C87" s="3">
        <v>79.81466900782296</v>
      </c>
      <c r="D87" s="3">
        <v>80.06969315072273</v>
      </c>
      <c r="E87" s="3">
        <v>82.60003992754683</v>
      </c>
      <c r="F87" s="4">
        <v>89.93328871276285</v>
      </c>
      <c r="G87" s="3">
        <v>36.50620125716545</v>
      </c>
      <c r="H87" s="3">
        <v>76.55213470643452</v>
      </c>
      <c r="I87" s="3">
        <v>66.58617469203284</v>
      </c>
      <c r="J87" s="3">
        <v>78.77853700751683</v>
      </c>
      <c r="K87" s="3">
        <v>76.17297390599451</v>
      </c>
      <c r="L87" s="3">
        <v>56.96035883801606</v>
      </c>
      <c r="M87" s="3">
        <v>65.67615643072587</v>
      </c>
      <c r="N87" s="3"/>
      <c r="O87" s="3">
        <f>SUMPRODUCT(B87:M87,NGDP_EDSS_A!$B$106:$M$106)</f>
        <v>79.31846230012746</v>
      </c>
      <c r="P87" s="3">
        <f t="shared" si="3"/>
        <v>3.725954018427302</v>
      </c>
      <c r="R87" s="3">
        <v>39.582297834742064</v>
      </c>
      <c r="S87" s="3">
        <v>49.21451808</v>
      </c>
      <c r="T87" s="4" t="s">
        <v>497</v>
      </c>
      <c r="U87" s="3">
        <v>295.7000690151715</v>
      </c>
      <c r="V87" s="3">
        <v>308.449470216258</v>
      </c>
      <c r="W87" s="3">
        <v>31.720825944428423</v>
      </c>
      <c r="X87" s="4" t="s">
        <v>497</v>
      </c>
      <c r="Y87" s="3">
        <v>253.0853999993762</v>
      </c>
      <c r="Z87" s="3" t="s">
        <v>313</v>
      </c>
      <c r="AA87" s="3">
        <v>75.51374499631564</v>
      </c>
      <c r="AB87" s="4" t="s">
        <v>497</v>
      </c>
      <c r="AC87" s="3">
        <v>101.91538545668796</v>
      </c>
      <c r="AD87" s="3"/>
      <c r="AE87" s="5" t="s">
        <v>497</v>
      </c>
      <c r="AF87" s="5"/>
      <c r="AG87" s="3">
        <f t="shared" si="2"/>
        <v>1219.315691508544</v>
      </c>
      <c r="AH87" s="3"/>
      <c r="AI87" s="3">
        <v>39.582297834742064</v>
      </c>
      <c r="AJ87" s="3">
        <v>49.21451808</v>
      </c>
      <c r="AK87" s="3">
        <v>27.543</v>
      </c>
      <c r="AL87" s="3">
        <v>295.7000690151715</v>
      </c>
      <c r="AM87" s="3">
        <v>308.449470216258</v>
      </c>
      <c r="AN87" s="3">
        <v>31.720825944428423</v>
      </c>
      <c r="AO87" s="3">
        <v>14.104418752340388</v>
      </c>
      <c r="AP87" s="3">
        <v>253.0853999993762</v>
      </c>
      <c r="AQ87" s="3" t="s">
        <v>313</v>
      </c>
      <c r="AR87" s="3">
        <v>75.51374499631564</v>
      </c>
      <c r="AS87" s="3">
        <v>22.48656121322373</v>
      </c>
      <c r="AT87" s="3">
        <v>101.91538545668796</v>
      </c>
      <c r="AU87" s="3"/>
      <c r="AV87" s="3"/>
      <c r="AW87" s="3"/>
      <c r="AX87" s="3">
        <v>80.1666666666667</v>
      </c>
      <c r="AY87" s="2">
        <v>73.71881919526606</v>
      </c>
      <c r="AZ87" s="2">
        <v>69.4664708761627</v>
      </c>
      <c r="BB87" s="11"/>
      <c r="BD87" s="11"/>
      <c r="BE87" s="11"/>
      <c r="BG87" s="11"/>
      <c r="BH87" s="11"/>
      <c r="BK87" s="11"/>
      <c r="BL87" s="11"/>
      <c r="BM87" s="11"/>
    </row>
    <row r="88" spans="1:65" ht="12.75">
      <c r="A88" s="2" t="s">
        <v>425</v>
      </c>
      <c r="B88" s="3">
        <v>78.47337823754452</v>
      </c>
      <c r="C88" s="3">
        <v>80.48102524258215</v>
      </c>
      <c r="D88" s="3">
        <v>81.83353463704542</v>
      </c>
      <c r="E88" s="3">
        <v>83.28272263085674</v>
      </c>
      <c r="F88" s="4">
        <v>90.56506216853073</v>
      </c>
      <c r="G88" s="3">
        <v>37.79713675335974</v>
      </c>
      <c r="H88" s="3">
        <v>77.24110391879242</v>
      </c>
      <c r="I88" s="3">
        <v>67.95121440948594</v>
      </c>
      <c r="J88" s="3">
        <v>79.77004236654345</v>
      </c>
      <c r="K88" s="3">
        <v>76.39679263441566</v>
      </c>
      <c r="L88" s="3">
        <v>59.58610930608473</v>
      </c>
      <c r="M88" s="3">
        <v>66.8860798652585</v>
      </c>
      <c r="N88" s="3"/>
      <c r="O88" s="3">
        <f>SUMPRODUCT(B88:M88,NGDP_EDSS_A!$B$107:$M$107)</f>
        <v>80.0276125714418</v>
      </c>
      <c r="P88" s="3">
        <f t="shared" si="3"/>
        <v>3.823442213257877</v>
      </c>
      <c r="R88" s="3">
        <v>40.2187430634305</v>
      </c>
      <c r="S88" s="3">
        <v>49.92617448</v>
      </c>
      <c r="T88" s="3">
        <v>27.61</v>
      </c>
      <c r="U88" s="3">
        <v>297.924</v>
      </c>
      <c r="V88" s="3">
        <v>315.8044014422062</v>
      </c>
      <c r="W88" s="3">
        <v>32.0200974026623</v>
      </c>
      <c r="X88" s="4" t="s">
        <v>497</v>
      </c>
      <c r="Y88" s="3">
        <v>254.1074</v>
      </c>
      <c r="Z88" s="3" t="s">
        <v>313</v>
      </c>
      <c r="AA88" s="3">
        <v>76.2400889043516</v>
      </c>
      <c r="AB88" s="4" t="s">
        <v>497</v>
      </c>
      <c r="AC88" s="3">
        <v>102.895360200636</v>
      </c>
      <c r="AD88" s="3"/>
      <c r="AE88" s="5" t="s">
        <v>497</v>
      </c>
      <c r="AF88" s="5"/>
      <c r="AG88" s="3">
        <f t="shared" si="2"/>
        <v>1233.9002520663744</v>
      </c>
      <c r="AH88" s="3"/>
      <c r="AI88" s="3">
        <v>40.2187430634305</v>
      </c>
      <c r="AJ88" s="3">
        <v>49.92617448</v>
      </c>
      <c r="AK88" s="3">
        <v>27.61</v>
      </c>
      <c r="AL88" s="3">
        <v>297.924</v>
      </c>
      <c r="AM88" s="3">
        <v>315.8044014422062</v>
      </c>
      <c r="AN88" s="3">
        <v>32.0200974026623</v>
      </c>
      <c r="AO88" s="3">
        <v>14.507190090225057</v>
      </c>
      <c r="AP88" s="3">
        <v>254.1074</v>
      </c>
      <c r="AQ88" s="3" t="s">
        <v>313</v>
      </c>
      <c r="AR88" s="3">
        <v>76.2400889043516</v>
      </c>
      <c r="AS88" s="3">
        <v>22.646796482862616</v>
      </c>
      <c r="AT88" s="3">
        <v>102.895360200636</v>
      </c>
      <c r="AU88" s="3"/>
      <c r="AV88" s="3"/>
      <c r="AW88" s="3"/>
      <c r="AX88" s="3">
        <v>80</v>
      </c>
      <c r="AY88" s="2">
        <v>76.91398299533829</v>
      </c>
      <c r="AZ88" s="2">
        <v>70.69995105237416</v>
      </c>
      <c r="BB88" s="11"/>
      <c r="BD88" s="11"/>
      <c r="BE88" s="11"/>
      <c r="BG88" s="11"/>
      <c r="BH88" s="11"/>
      <c r="BK88" s="11"/>
      <c r="BL88" s="11"/>
      <c r="BM88" s="11"/>
    </row>
    <row r="89" spans="1:65" ht="12.75">
      <c r="A89" s="2" t="s">
        <v>426</v>
      </c>
      <c r="B89" s="3">
        <v>79.03061432876463</v>
      </c>
      <c r="C89" s="3">
        <v>81.07589498472299</v>
      </c>
      <c r="D89" s="3">
        <v>82.90054985716634</v>
      </c>
      <c r="E89" s="3">
        <v>83.98564905414223</v>
      </c>
      <c r="F89" s="4">
        <v>91.00730575659848</v>
      </c>
      <c r="G89" s="3">
        <v>40.49173732428908</v>
      </c>
      <c r="H89" s="3">
        <v>77.47076032291173</v>
      </c>
      <c r="I89" s="3">
        <v>68.80725626619378</v>
      </c>
      <c r="J89" s="3">
        <v>80.0118511847647</v>
      </c>
      <c r="K89" s="3">
        <v>77.01851132447413</v>
      </c>
      <c r="L89" s="3">
        <v>61.520872808872184</v>
      </c>
      <c r="M89" s="3">
        <v>67.40854680289763</v>
      </c>
      <c r="N89" s="3"/>
      <c r="O89" s="3">
        <f>SUMPRODUCT(B89:M89,NGDP_EDSS_A!$B$107:$M$107)</f>
        <v>80.6904528589227</v>
      </c>
      <c r="P89" s="3">
        <f t="shared" si="3"/>
        <v>3.4771474862744345</v>
      </c>
      <c r="R89" s="3">
        <v>40.6042085056698</v>
      </c>
      <c r="S89" s="3">
        <v>49.7196336</v>
      </c>
      <c r="T89" s="3">
        <v>27.524</v>
      </c>
      <c r="U89" s="3">
        <v>298.757</v>
      </c>
      <c r="V89" s="3">
        <v>318.868976902668</v>
      </c>
      <c r="W89" s="3">
        <v>31.1301327390406</v>
      </c>
      <c r="X89" s="4" t="s">
        <v>497</v>
      </c>
      <c r="Y89" s="3">
        <v>254.8055</v>
      </c>
      <c r="Z89" s="3" t="s">
        <v>313</v>
      </c>
      <c r="AA89" s="3">
        <v>76.5845642027512</v>
      </c>
      <c r="AB89" s="4" t="s">
        <v>497</v>
      </c>
      <c r="AC89" s="3">
        <v>104.644704227836</v>
      </c>
      <c r="AE89" s="6" t="s">
        <v>497</v>
      </c>
      <c r="AF89" s="6"/>
      <c r="AG89" s="3">
        <f t="shared" si="2"/>
        <v>1240.284211180431</v>
      </c>
      <c r="AI89" s="3">
        <v>40.6042085056698</v>
      </c>
      <c r="AJ89" s="3">
        <v>49.7196336</v>
      </c>
      <c r="AK89" s="3">
        <v>27.524</v>
      </c>
      <c r="AL89" s="3">
        <v>298.757</v>
      </c>
      <c r="AM89" s="3">
        <v>318.868976902668</v>
      </c>
      <c r="AN89" s="3">
        <v>31.1301327390406</v>
      </c>
      <c r="AO89" s="3">
        <v>14.80000216249892</v>
      </c>
      <c r="AP89" s="3">
        <v>254.8055</v>
      </c>
      <c r="AQ89" s="3" t="s">
        <v>313</v>
      </c>
      <c r="AR89" s="3">
        <v>76.5845642027512</v>
      </c>
      <c r="AS89" s="3">
        <v>22.84548883996647</v>
      </c>
      <c r="AT89" s="3">
        <v>104.644704227836</v>
      </c>
      <c r="AX89" s="2">
        <v>80.6333333333333</v>
      </c>
      <c r="AY89" s="2">
        <v>78.9588878273845</v>
      </c>
      <c r="AZ89" s="2">
        <v>74.00881057268722</v>
      </c>
      <c r="BB89" s="11"/>
      <c r="BD89" s="11"/>
      <c r="BE89" s="11"/>
      <c r="BG89" s="11"/>
      <c r="BH89" s="11"/>
      <c r="BK89" s="11"/>
      <c r="BL89" s="11"/>
      <c r="BM89" s="11"/>
    </row>
    <row r="90" spans="1:65" ht="12.75">
      <c r="A90" s="2" t="s">
        <v>427</v>
      </c>
      <c r="B90" s="3">
        <v>80.41159072874612</v>
      </c>
      <c r="C90" s="3">
        <v>81.9720292314681</v>
      </c>
      <c r="D90" s="3">
        <v>83.70625522746168</v>
      </c>
      <c r="E90" s="3">
        <v>84.6323413635645</v>
      </c>
      <c r="F90" s="4">
        <v>91.51323207430315</v>
      </c>
      <c r="G90" s="3">
        <v>42.015404853599925</v>
      </c>
      <c r="H90" s="3">
        <v>78.15972953526963</v>
      </c>
      <c r="I90" s="3">
        <v>69.73270692209441</v>
      </c>
      <c r="J90" s="3">
        <v>80.52770999697003</v>
      </c>
      <c r="K90" s="3">
        <v>77.66509876213544</v>
      </c>
      <c r="L90" s="3">
        <v>63.064077031333596</v>
      </c>
      <c r="M90" s="3">
        <v>68.89345283618772</v>
      </c>
      <c r="N90" s="3"/>
      <c r="O90" s="3">
        <f>SUMPRODUCT(B90:M90,NGDP_EDSS_A!$B$107:$M$107)</f>
        <v>81.46595070068396</v>
      </c>
      <c r="P90" s="3">
        <f t="shared" si="3"/>
        <v>3.7169835939774076</v>
      </c>
      <c r="R90" s="3">
        <v>40.9394667730698</v>
      </c>
      <c r="S90" s="3">
        <v>49.87801728</v>
      </c>
      <c r="T90" s="3">
        <v>27.153</v>
      </c>
      <c r="U90" s="3">
        <v>300.312</v>
      </c>
      <c r="V90" s="3">
        <v>324.9471263846521</v>
      </c>
      <c r="W90" s="3">
        <v>28.9976533301533</v>
      </c>
      <c r="X90" s="4" t="s">
        <v>497</v>
      </c>
      <c r="Y90" s="3">
        <v>255.2022</v>
      </c>
      <c r="Z90" s="3" t="s">
        <v>313</v>
      </c>
      <c r="AA90" s="3">
        <v>77.4990101429107</v>
      </c>
      <c r="AB90" s="4" t="s">
        <v>497</v>
      </c>
      <c r="AC90" s="3">
        <v>104.066451120958</v>
      </c>
      <c r="AE90" s="6" t="s">
        <v>497</v>
      </c>
      <c r="AF90" s="6"/>
      <c r="AG90" s="3">
        <f t="shared" si="2"/>
        <v>1247.060418310431</v>
      </c>
      <c r="AI90" s="3">
        <v>40.9394667730698</v>
      </c>
      <c r="AJ90" s="3">
        <v>49.87801728</v>
      </c>
      <c r="AK90" s="3">
        <v>27.153</v>
      </c>
      <c r="AL90" s="3">
        <v>300.312</v>
      </c>
      <c r="AM90" s="3">
        <v>324.9471263846521</v>
      </c>
      <c r="AN90" s="3">
        <v>28.9976533301533</v>
      </c>
      <c r="AO90" s="3">
        <v>14.982854969161977</v>
      </c>
      <c r="AP90" s="3">
        <v>255.2022</v>
      </c>
      <c r="AQ90" s="3" t="s">
        <v>313</v>
      </c>
      <c r="AR90" s="3">
        <v>77.4990101429107</v>
      </c>
      <c r="AS90" s="3">
        <v>23.082638309525326</v>
      </c>
      <c r="AT90" s="3">
        <v>104.066451120958</v>
      </c>
      <c r="AX90" s="2">
        <v>81.1666666666667</v>
      </c>
      <c r="AY90" s="2">
        <v>80.49256645141915</v>
      </c>
      <c r="AZ90" s="2">
        <v>75.22271169848283</v>
      </c>
      <c r="BB90" s="11"/>
      <c r="BD90" s="11"/>
      <c r="BE90" s="11"/>
      <c r="BG90" s="11"/>
      <c r="BH90" s="11"/>
      <c r="BK90" s="11"/>
      <c r="BL90" s="11"/>
      <c r="BM90" s="11"/>
    </row>
    <row r="91" spans="1:65" ht="12.75">
      <c r="A91" s="2" t="s">
        <v>428</v>
      </c>
      <c r="B91" s="3">
        <v>80.33890776032605</v>
      </c>
      <c r="C91" s="3">
        <v>82.95241541594139</v>
      </c>
      <c r="D91" s="3">
        <v>84.33775403120704</v>
      </c>
      <c r="E91" s="3">
        <v>85.475853071507</v>
      </c>
      <c r="F91" s="4">
        <v>92.65834993140511</v>
      </c>
      <c r="G91" s="3">
        <v>44.77546130884334</v>
      </c>
      <c r="H91" s="3">
        <v>78.61904234350824</v>
      </c>
      <c r="I91" s="3">
        <v>71.05147410675247</v>
      </c>
      <c r="J91" s="3">
        <v>82.0994673154084</v>
      </c>
      <c r="K91" s="3">
        <v>78.31168619979678</v>
      </c>
      <c r="L91" s="3">
        <v>64.99884053412103</v>
      </c>
      <c r="M91" s="3">
        <v>70.0999389882359</v>
      </c>
      <c r="N91" s="3"/>
      <c r="O91" s="3">
        <f>SUMPRODUCT(B91:M91,NGDP_EDSS_A!$B$107:$M$107)</f>
        <v>82.50669957781443</v>
      </c>
      <c r="P91" s="3">
        <f t="shared" si="3"/>
        <v>4.019539947236028</v>
      </c>
      <c r="R91" s="3">
        <v>41.2788528643075</v>
      </c>
      <c r="S91" s="3">
        <v>50.52546408</v>
      </c>
      <c r="T91" s="3">
        <v>26.719</v>
      </c>
      <c r="U91" s="3">
        <v>300</v>
      </c>
      <c r="V91" s="3">
        <v>329.44173730168023</v>
      </c>
      <c r="W91" s="3">
        <v>32.0210941654612</v>
      </c>
      <c r="X91" s="4" t="s">
        <v>497</v>
      </c>
      <c r="Y91" s="3">
        <v>253.5455</v>
      </c>
      <c r="Z91" s="3" t="s">
        <v>313</v>
      </c>
      <c r="AA91" s="3">
        <v>78.5777617352674</v>
      </c>
      <c r="AB91" s="4" t="s">
        <v>497</v>
      </c>
      <c r="AC91" s="3">
        <v>108.346354905594</v>
      </c>
      <c r="AE91" s="6" t="s">
        <v>497</v>
      </c>
      <c r="AF91" s="6"/>
      <c r="AG91" s="3">
        <f t="shared" si="2"/>
        <v>1258.8763207422298</v>
      </c>
      <c r="AI91" s="3">
        <v>41.2788528643075</v>
      </c>
      <c r="AJ91" s="3">
        <v>50.52546408</v>
      </c>
      <c r="AK91" s="3">
        <v>26.719</v>
      </c>
      <c r="AL91" s="3">
        <v>300</v>
      </c>
      <c r="AM91" s="3">
        <v>329.44173730168023</v>
      </c>
      <c r="AN91" s="3">
        <v>32.0210941654612</v>
      </c>
      <c r="AO91" s="3">
        <v>15.058754341773893</v>
      </c>
      <c r="AP91" s="3">
        <v>253.5455</v>
      </c>
      <c r="AQ91" s="3" t="s">
        <v>313</v>
      </c>
      <c r="AR91" s="3">
        <v>78.5777617352674</v>
      </c>
      <c r="AS91" s="3">
        <v>23.36180134814581</v>
      </c>
      <c r="AT91" s="3">
        <v>108.346354905594</v>
      </c>
      <c r="AX91" s="2">
        <v>81.9666666666667</v>
      </c>
      <c r="AY91" s="2">
        <v>81.97512245465266</v>
      </c>
      <c r="AZ91" s="2">
        <v>76.39745472344612</v>
      </c>
      <c r="BB91" s="11"/>
      <c r="BD91" s="11"/>
      <c r="BE91" s="11"/>
      <c r="BG91" s="11"/>
      <c r="BH91" s="11"/>
      <c r="BL91" s="11"/>
      <c r="BM91" s="11"/>
    </row>
    <row r="92" spans="1:65" ht="12.75">
      <c r="A92" s="2" t="s">
        <v>429</v>
      </c>
      <c r="B92" s="3">
        <v>81.1384204129469</v>
      </c>
      <c r="C92" s="3">
        <v>83.470692487421</v>
      </c>
      <c r="D92" s="3">
        <v>85.84028566770414</v>
      </c>
      <c r="E92" s="3">
        <v>86.09442832399874</v>
      </c>
      <c r="F92" s="4">
        <v>93.68058625362264</v>
      </c>
      <c r="G92" s="3">
        <v>45.90901570711709</v>
      </c>
      <c r="H92" s="3">
        <v>79.23145942115971</v>
      </c>
      <c r="I92" s="3">
        <v>72.27769622582001</v>
      </c>
      <c r="J92" s="3">
        <v>82.38426436797981</v>
      </c>
      <c r="K92" s="3">
        <v>79.14531048234772</v>
      </c>
      <c r="L92" s="3">
        <v>67.09483432880744</v>
      </c>
      <c r="M92" s="3">
        <v>71.02113069407324</v>
      </c>
      <c r="N92" s="3"/>
      <c r="O92" s="3">
        <f>SUMPRODUCT(B92:M92,NGDP_EDSS_A!$B$108:$M$108)</f>
        <v>83.65398387792291</v>
      </c>
      <c r="P92" s="3">
        <f t="shared" si="3"/>
        <v>4.5314000879931315</v>
      </c>
      <c r="R92" s="3">
        <v>41.5853765217779</v>
      </c>
      <c r="S92" s="3">
        <v>50.261</v>
      </c>
      <c r="T92" s="3">
        <v>26.216</v>
      </c>
      <c r="U92" s="3">
        <v>300.486</v>
      </c>
      <c r="V92" s="3">
        <v>443.068440444944</v>
      </c>
      <c r="W92" s="3">
        <v>32.156879459279</v>
      </c>
      <c r="X92" s="4" t="s">
        <v>497</v>
      </c>
      <c r="Y92" s="3">
        <v>256.024</v>
      </c>
      <c r="Z92" s="3" t="s">
        <v>313</v>
      </c>
      <c r="AA92" s="3">
        <v>77.9851282449286</v>
      </c>
      <c r="AB92" s="4" t="s">
        <v>497</v>
      </c>
      <c r="AC92" s="3">
        <v>106.099293469641</v>
      </c>
      <c r="AE92" s="13">
        <v>1280.62702297285</v>
      </c>
      <c r="AF92" s="13"/>
      <c r="AG92" s="3">
        <f t="shared" si="2"/>
        <v>1372.592796326753</v>
      </c>
      <c r="AI92" s="3">
        <v>41.5853765217779</v>
      </c>
      <c r="AJ92" s="3">
        <v>50.261</v>
      </c>
      <c r="AK92" s="3">
        <v>26.216</v>
      </c>
      <c r="AL92" s="3">
        <v>300.486</v>
      </c>
      <c r="AM92" s="3">
        <v>443.068440444944</v>
      </c>
      <c r="AN92" s="3">
        <v>32.156879459279</v>
      </c>
      <c r="AO92" s="3">
        <v>15.027700280334672</v>
      </c>
      <c r="AP92" s="3">
        <v>256.024</v>
      </c>
      <c r="AQ92" s="3" t="s">
        <v>313</v>
      </c>
      <c r="AR92" s="3">
        <v>77.9851282449286</v>
      </c>
      <c r="AS92" s="3">
        <v>23.68297790584786</v>
      </c>
      <c r="AT92" s="3">
        <v>106.099293469641</v>
      </c>
      <c r="AX92" s="2">
        <v>81.9666666666667</v>
      </c>
      <c r="AY92" s="2">
        <v>85.59204787633429</v>
      </c>
      <c r="AZ92" s="2">
        <v>76.84777288301498</v>
      </c>
      <c r="BD92" s="11"/>
      <c r="BE92" s="11"/>
      <c r="BH92" s="11"/>
      <c r="BL92" s="11"/>
      <c r="BM92" s="11"/>
    </row>
    <row r="93" spans="1:65" ht="12.75">
      <c r="A93" s="2" t="s">
        <v>430</v>
      </c>
      <c r="B93" s="3">
        <v>81.76833947258783</v>
      </c>
      <c r="C93" s="3">
        <v>83.70302358842876</v>
      </c>
      <c r="D93" s="3">
        <v>86.60243939636231</v>
      </c>
      <c r="E93" s="3">
        <v>86.76923769035275</v>
      </c>
      <c r="F93" s="4">
        <v>94.57537590637733</v>
      </c>
      <c r="G93" s="3">
        <v>48.610727635625864</v>
      </c>
      <c r="H93" s="3">
        <v>79.8438764988112</v>
      </c>
      <c r="I93" s="3">
        <v>73.31882821370796</v>
      </c>
      <c r="J93" s="3">
        <v>82.51860260032524</v>
      </c>
      <c r="K93" s="3">
        <v>79.76911588516427</v>
      </c>
      <c r="L93" s="3">
        <v>68.63803855126885</v>
      </c>
      <c r="M93" s="3">
        <v>71.50235024189877</v>
      </c>
      <c r="N93" s="3"/>
      <c r="O93" s="3">
        <f>SUMPRODUCT(B93:M93,NGDP_EDSS_A!$B$108:$M$108)</f>
        <v>84.46753211567868</v>
      </c>
      <c r="P93" s="3">
        <f t="shared" si="3"/>
        <v>4.680949384879196</v>
      </c>
      <c r="R93" s="3">
        <v>41.9593697203998</v>
      </c>
      <c r="S93" s="3">
        <v>50.848</v>
      </c>
      <c r="T93" s="3">
        <v>25.677</v>
      </c>
      <c r="U93" s="3">
        <v>302.507</v>
      </c>
      <c r="V93" s="3">
        <v>439.974747156605</v>
      </c>
      <c r="W93" s="3">
        <v>31.6059832807767</v>
      </c>
      <c r="X93" s="4" t="s">
        <v>497</v>
      </c>
      <c r="Y93" s="3">
        <v>257.4073</v>
      </c>
      <c r="Z93" s="3" t="s">
        <v>313</v>
      </c>
      <c r="AA93" s="3">
        <v>79.0242198522722</v>
      </c>
      <c r="AB93" s="4" t="s">
        <v>497</v>
      </c>
      <c r="AC93" s="3">
        <v>107.487964685049</v>
      </c>
      <c r="AE93" s="13">
        <v>1282.13722578125</v>
      </c>
      <c r="AF93" s="13"/>
      <c r="AG93" s="3">
        <f t="shared" si="2"/>
        <v>1375.478226515398</v>
      </c>
      <c r="AI93" s="3">
        <v>41.9593697203998</v>
      </c>
      <c r="AJ93" s="3">
        <v>50.848</v>
      </c>
      <c r="AK93" s="3">
        <v>25.677</v>
      </c>
      <c r="AL93" s="3">
        <v>302.507</v>
      </c>
      <c r="AM93" s="3">
        <v>439.974747156605</v>
      </c>
      <c r="AN93" s="3">
        <v>31.6059832807767</v>
      </c>
      <c r="AO93" s="3">
        <v>15.055187537309184</v>
      </c>
      <c r="AP93" s="3">
        <v>257.4073</v>
      </c>
      <c r="AQ93" s="3" t="s">
        <v>313</v>
      </c>
      <c r="AR93" s="3">
        <v>79.0242198522722</v>
      </c>
      <c r="AS93" s="3">
        <v>23.931454282986042</v>
      </c>
      <c r="AT93" s="3">
        <v>107.487964685049</v>
      </c>
      <c r="AX93" s="2">
        <v>82.7333333333333</v>
      </c>
      <c r="AY93" s="2">
        <v>87.08738453476809</v>
      </c>
      <c r="AZ93" s="2">
        <v>78.45325501713187</v>
      </c>
      <c r="BD93" s="11"/>
      <c r="BE93" s="11"/>
      <c r="BH93" s="11"/>
      <c r="BL93" s="11"/>
      <c r="BM93" s="11"/>
    </row>
    <row r="94" spans="1:65" ht="12.75">
      <c r="A94" s="2" t="s">
        <v>431</v>
      </c>
      <c r="B94" s="3">
        <v>83.22199884098939</v>
      </c>
      <c r="C94" s="3">
        <v>84.66553814974783</v>
      </c>
      <c r="D94" s="3">
        <v>86.77664596291227</v>
      </c>
      <c r="E94" s="3">
        <v>87.33157882898053</v>
      </c>
      <c r="F94" s="4">
        <v>96.17043572215745</v>
      </c>
      <c r="G94" s="3">
        <v>49.73560397760749</v>
      </c>
      <c r="H94" s="3">
        <v>80.91560638470129</v>
      </c>
      <c r="I94" s="3">
        <v>74.17487007041628</v>
      </c>
      <c r="J94" s="3">
        <v>83.38911434592174</v>
      </c>
      <c r="K94" s="3">
        <v>80.99073479901357</v>
      </c>
      <c r="L94" s="3">
        <v>69.81271639224695</v>
      </c>
      <c r="M94" s="3">
        <v>72.97350714525099</v>
      </c>
      <c r="N94" s="3"/>
      <c r="O94" s="3">
        <f>SUMPRODUCT(B94:M94,NGDP_EDSS_A!$B$108:$M$108)</f>
        <v>85.59211802597902</v>
      </c>
      <c r="P94" s="3">
        <f t="shared" si="3"/>
        <v>5.064898021573594</v>
      </c>
      <c r="R94" s="3">
        <v>42.3910602444485</v>
      </c>
      <c r="S94" s="3">
        <v>51.191</v>
      </c>
      <c r="T94" s="3">
        <v>25.399</v>
      </c>
      <c r="U94" s="3">
        <v>303.09</v>
      </c>
      <c r="V94" s="3">
        <v>437.809161854768</v>
      </c>
      <c r="W94" s="3">
        <v>32.1898107783105</v>
      </c>
      <c r="X94" s="4" t="s">
        <v>497</v>
      </c>
      <c r="Y94" s="3">
        <v>259.2825</v>
      </c>
      <c r="Z94" s="3" t="s">
        <v>313</v>
      </c>
      <c r="AA94" s="3">
        <v>79.1805935074667</v>
      </c>
      <c r="AB94" s="4" t="s">
        <v>497</v>
      </c>
      <c r="AC94" s="3">
        <v>108.248891770195</v>
      </c>
      <c r="AE94" s="13">
        <v>1282.93215443735</v>
      </c>
      <c r="AF94" s="13"/>
      <c r="AG94" s="3">
        <f t="shared" si="2"/>
        <v>1378.0304647224566</v>
      </c>
      <c r="AI94" s="3">
        <v>42.3910602444485</v>
      </c>
      <c r="AJ94" s="3">
        <v>51.191</v>
      </c>
      <c r="AK94" s="3">
        <v>25.399</v>
      </c>
      <c r="AL94" s="3">
        <v>303.09</v>
      </c>
      <c r="AM94" s="3">
        <v>437.809161854768</v>
      </c>
      <c r="AN94" s="3">
        <v>32.1898107783105</v>
      </c>
      <c r="AO94" s="3">
        <v>15.14121611269743</v>
      </c>
      <c r="AP94" s="3">
        <v>259.2825</v>
      </c>
      <c r="AQ94" s="3" t="s">
        <v>313</v>
      </c>
      <c r="AR94" s="3">
        <v>79.1805935074667</v>
      </c>
      <c r="AS94" s="3">
        <v>24.107230454570324</v>
      </c>
      <c r="AT94" s="3">
        <v>108.248891770195</v>
      </c>
      <c r="AX94" s="2">
        <v>83.0333333333333</v>
      </c>
      <c r="AY94" s="2">
        <v>87.29187501797296</v>
      </c>
      <c r="AZ94" s="2">
        <v>78.80567792462085</v>
      </c>
      <c r="BD94" s="11"/>
      <c r="BE94" s="11"/>
      <c r="BH94" s="11"/>
      <c r="BL94" s="11"/>
      <c r="BM94" s="11"/>
    </row>
    <row r="95" spans="1:65" ht="12.75">
      <c r="A95" s="2" t="s">
        <v>432</v>
      </c>
      <c r="B95" s="3">
        <v>82.73744571818861</v>
      </c>
      <c r="C95" s="3">
        <v>85.11743490665347</v>
      </c>
      <c r="D95" s="3">
        <v>87.25571402092628</v>
      </c>
      <c r="E95" s="3">
        <v>88.03450525226651</v>
      </c>
      <c r="F95" s="4">
        <v>97.921111129721</v>
      </c>
      <c r="G95" s="3">
        <v>52.86918807312718</v>
      </c>
      <c r="H95" s="3">
        <v>81.45147132764632</v>
      </c>
      <c r="I95" s="3">
        <v>75.21600205830421</v>
      </c>
      <c r="J95" s="3">
        <v>84.17096285817045</v>
      </c>
      <c r="K95" s="3">
        <v>81.77049155253424</v>
      </c>
      <c r="L95" s="3">
        <v>70.84919684016879</v>
      </c>
      <c r="M95" s="3">
        <v>74.0115664555602</v>
      </c>
      <c r="N95" s="3"/>
      <c r="O95" s="3">
        <f>SUMPRODUCT(B95:M95,NGDP_EDSS_A!$B$108:$M$108)</f>
        <v>86.71950159843443</v>
      </c>
      <c r="P95" s="3">
        <f t="shared" si="3"/>
        <v>5.106012047720787</v>
      </c>
      <c r="R95" s="3">
        <v>42.7366079504293</v>
      </c>
      <c r="S95" s="3">
        <v>51.45</v>
      </c>
      <c r="T95" s="3">
        <v>24.948</v>
      </c>
      <c r="U95" s="3">
        <v>305.354</v>
      </c>
      <c r="V95" s="3">
        <v>443.996548431446</v>
      </c>
      <c r="W95" s="3">
        <v>32.067659013981</v>
      </c>
      <c r="X95" s="4" t="s">
        <v>497</v>
      </c>
      <c r="Y95" s="3">
        <v>260.5605</v>
      </c>
      <c r="Z95" s="3" t="s">
        <v>313</v>
      </c>
      <c r="AA95" s="3">
        <v>80.142631429642</v>
      </c>
      <c r="AB95" s="4" t="s">
        <v>497</v>
      </c>
      <c r="AC95" s="3">
        <v>108.722482577518</v>
      </c>
      <c r="AE95" s="13">
        <v>1295.23006086917</v>
      </c>
      <c r="AF95" s="13"/>
      <c r="AG95" s="3">
        <f t="shared" si="2"/>
        <v>1389.479393274451</v>
      </c>
      <c r="AI95" s="3">
        <v>42.7366079504293</v>
      </c>
      <c r="AJ95" s="3">
        <v>51.45</v>
      </c>
      <c r="AK95" s="3">
        <v>24.948</v>
      </c>
      <c r="AL95" s="3">
        <v>305.354</v>
      </c>
      <c r="AM95" s="3">
        <v>443.996548431446</v>
      </c>
      <c r="AN95" s="3">
        <v>32.067659013981</v>
      </c>
      <c r="AO95" s="3">
        <v>15.269915548162443</v>
      </c>
      <c r="AP95" s="3">
        <v>260.5605</v>
      </c>
      <c r="AQ95" s="3" t="s">
        <v>313</v>
      </c>
      <c r="AR95" s="3">
        <v>80.142631429642</v>
      </c>
      <c r="AS95" s="3">
        <v>24.231048323272255</v>
      </c>
      <c r="AT95" s="3">
        <v>108.722482577518</v>
      </c>
      <c r="AX95" s="2">
        <v>83.7</v>
      </c>
      <c r="AY95" s="2">
        <v>88.44213398599896</v>
      </c>
      <c r="AZ95" s="2">
        <v>79.56926089084699</v>
      </c>
      <c r="BD95" s="11"/>
      <c r="BE95" s="11"/>
      <c r="BH95" s="11"/>
      <c r="BL95" s="11"/>
      <c r="BM95" s="11"/>
    </row>
    <row r="96" spans="1:64" ht="12.75">
      <c r="A96" s="2" t="s">
        <v>433</v>
      </c>
      <c r="B96" s="3">
        <v>84.4091539918504</v>
      </c>
      <c r="C96" s="3">
        <v>85.48763281485279</v>
      </c>
      <c r="D96" s="3">
        <v>88.21385013695297</v>
      </c>
      <c r="E96" s="3">
        <v>88.4843781631689</v>
      </c>
      <c r="F96" s="4">
        <v>99.24384365988011</v>
      </c>
      <c r="G96" s="3">
        <v>54.27528350060376</v>
      </c>
      <c r="H96" s="3">
        <v>82.14044054000422</v>
      </c>
      <c r="I96" s="3">
        <v>76.34967911178195</v>
      </c>
      <c r="J96" s="3">
        <v>84.77279813907613</v>
      </c>
      <c r="K96" s="3">
        <v>82.03041047037419</v>
      </c>
      <c r="L96" s="3">
        <v>72.69182874758539</v>
      </c>
      <c r="M96" s="3">
        <v>75.67521117804267</v>
      </c>
      <c r="N96" s="3"/>
      <c r="O96" s="3">
        <f>SUMPRODUCT(B96:M96,NGDP_EDSS_A!$B$109:$M$109)</f>
        <v>87.73791538284684</v>
      </c>
      <c r="P96" s="3">
        <f t="shared" si="3"/>
        <v>4.881933071930744</v>
      </c>
      <c r="R96" s="3">
        <v>43.0386552929255</v>
      </c>
      <c r="S96" s="3">
        <v>52.171</v>
      </c>
      <c r="T96" s="3">
        <v>24.872</v>
      </c>
      <c r="U96" s="3">
        <v>308.278</v>
      </c>
      <c r="V96" s="3">
        <v>452.091712535933</v>
      </c>
      <c r="W96" s="3">
        <v>32.7782192271016</v>
      </c>
      <c r="X96" s="4" t="s">
        <v>497</v>
      </c>
      <c r="Y96" s="3">
        <v>261.6193</v>
      </c>
      <c r="Z96" s="3" t="s">
        <v>313</v>
      </c>
      <c r="AA96" s="3">
        <v>80.5267667130547</v>
      </c>
      <c r="AB96" s="4" t="s">
        <v>497</v>
      </c>
      <c r="AC96" s="3">
        <v>109.727204784051</v>
      </c>
      <c r="AE96" s="13">
        <v>1310.83993410321</v>
      </c>
      <c r="AF96" s="13"/>
      <c r="AG96" s="3">
        <f t="shared" si="2"/>
        <v>1404.8470522853056</v>
      </c>
      <c r="AI96" s="3">
        <v>43.0386552929255</v>
      </c>
      <c r="AJ96" s="3">
        <v>52.171</v>
      </c>
      <c r="AK96" s="3">
        <v>24.872</v>
      </c>
      <c r="AL96" s="3">
        <v>308.278</v>
      </c>
      <c r="AM96" s="3">
        <v>452.091712535933</v>
      </c>
      <c r="AN96" s="3">
        <v>32.7782192271016</v>
      </c>
      <c r="AO96" s="3">
        <v>15.441285868137907</v>
      </c>
      <c r="AP96" s="3">
        <v>261.6193</v>
      </c>
      <c r="AQ96" s="3" t="s">
        <v>313</v>
      </c>
      <c r="AR96" s="3">
        <v>80.5267667130547</v>
      </c>
      <c r="AS96" s="3">
        <v>24.302907864101797</v>
      </c>
      <c r="AT96" s="3">
        <v>109.727204784051</v>
      </c>
      <c r="AX96" s="2">
        <v>83.8666666666667</v>
      </c>
      <c r="AY96" s="2">
        <v>88.50603726200028</v>
      </c>
      <c r="AZ96" s="2">
        <v>80</v>
      </c>
      <c r="BD96" s="11"/>
      <c r="BH96" s="11"/>
      <c r="BL96" s="11"/>
    </row>
    <row r="97" spans="1:64" ht="12.75">
      <c r="A97" s="2" t="s">
        <v>434</v>
      </c>
      <c r="B97" s="3">
        <v>85.11175601991141</v>
      </c>
      <c r="C97" s="3">
        <v>85.98548517415563</v>
      </c>
      <c r="D97" s="3">
        <v>88.88890058233616</v>
      </c>
      <c r="E97" s="3">
        <v>89.15918752952291</v>
      </c>
      <c r="F97" s="4">
        <v>100.37205670030997</v>
      </c>
      <c r="G97" s="3">
        <v>56.20364294400049</v>
      </c>
      <c r="H97" s="3">
        <v>82.7528576176557</v>
      </c>
      <c r="I97" s="3">
        <v>77.25199350128483</v>
      </c>
      <c r="J97" s="3">
        <v>85.46867018262448</v>
      </c>
      <c r="K97" s="3">
        <v>82.81016722389487</v>
      </c>
      <c r="L97" s="3">
        <v>75.22544762028323</v>
      </c>
      <c r="M97" s="3">
        <v>76.07049866375642</v>
      </c>
      <c r="N97" s="3"/>
      <c r="O97" s="3">
        <f>SUMPRODUCT(B97:M97,NGDP_EDSS_A!$B$109:$M$109)</f>
        <v>88.62899738007516</v>
      </c>
      <c r="P97" s="3">
        <f t="shared" si="3"/>
        <v>4.926703977449387</v>
      </c>
      <c r="R97" s="3">
        <v>43.1872342210468</v>
      </c>
      <c r="S97" s="3">
        <v>51.537</v>
      </c>
      <c r="T97" s="3">
        <v>24.642</v>
      </c>
      <c r="U97" s="3">
        <v>308.273</v>
      </c>
      <c r="V97" s="3">
        <v>448.68864991876</v>
      </c>
      <c r="W97" s="3">
        <v>31.7747865310562</v>
      </c>
      <c r="X97" s="4" t="s">
        <v>497</v>
      </c>
      <c r="Y97" s="3">
        <v>260.4949</v>
      </c>
      <c r="Z97" s="3" t="s">
        <v>313</v>
      </c>
      <c r="AA97" s="3">
        <v>79.9907903441632</v>
      </c>
      <c r="AB97" s="4" t="s">
        <v>497</v>
      </c>
      <c r="AC97" s="3">
        <v>108.289108775044</v>
      </c>
      <c r="AE97" s="13">
        <v>1303.13805439086</v>
      </c>
      <c r="AF97" s="13"/>
      <c r="AG97" s="3">
        <f t="shared" si="2"/>
        <v>1396.7755963236682</v>
      </c>
      <c r="AI97" s="3">
        <v>43.1872342210468</v>
      </c>
      <c r="AJ97" s="3">
        <v>51.537</v>
      </c>
      <c r="AK97" s="3">
        <v>24.642</v>
      </c>
      <c r="AL97" s="3">
        <v>308.273</v>
      </c>
      <c r="AM97" s="3">
        <v>448.68864991876</v>
      </c>
      <c r="AN97" s="3">
        <v>31.7747865310562</v>
      </c>
      <c r="AO97" s="3">
        <v>15.585054948012328</v>
      </c>
      <c r="AP97" s="3">
        <v>260.4949</v>
      </c>
      <c r="AQ97" s="3" t="s">
        <v>313</v>
      </c>
      <c r="AR97" s="3">
        <v>79.9907903441632</v>
      </c>
      <c r="AS97" s="3">
        <v>24.31307158558541</v>
      </c>
      <c r="AT97" s="3">
        <v>108.289108775044</v>
      </c>
      <c r="AX97" s="2">
        <v>84.8</v>
      </c>
      <c r="AY97" s="2">
        <v>88.96614084921066</v>
      </c>
      <c r="AZ97" s="2">
        <v>81.72295643661263</v>
      </c>
      <c r="BD97" s="11"/>
      <c r="BL97" s="11"/>
    </row>
    <row r="98" spans="1:64" ht="12.75">
      <c r="A98" s="2" t="s">
        <v>435</v>
      </c>
      <c r="B98" s="3">
        <v>86.46850476375312</v>
      </c>
      <c r="C98" s="3">
        <v>86.62631051869441</v>
      </c>
      <c r="D98" s="3">
        <v>88.93245222397334</v>
      </c>
      <c r="E98" s="3">
        <v>89.18730458645403</v>
      </c>
      <c r="F98" s="4">
        <v>100.91671127155196</v>
      </c>
      <c r="G98" s="3">
        <v>57.067387278022046</v>
      </c>
      <c r="H98" s="3">
        <v>83.21217042589431</v>
      </c>
      <c r="I98" s="3">
        <v>77.85353642762031</v>
      </c>
      <c r="J98" s="3">
        <v>86.01139664129857</v>
      </c>
      <c r="K98" s="3">
        <v>83.30401316779104</v>
      </c>
      <c r="L98" s="3">
        <v>76.26192806820508</v>
      </c>
      <c r="M98" s="3">
        <v>77.05356145431419</v>
      </c>
      <c r="N98" s="3"/>
      <c r="O98" s="3">
        <f>SUMPRODUCT(B98:M98,NGDP_EDSS_A!$B$109:$M$109)</f>
        <v>89.12815049163635</v>
      </c>
      <c r="P98" s="3">
        <f t="shared" si="3"/>
        <v>4.131259451464997</v>
      </c>
      <c r="R98" s="3">
        <v>43.1520492956254</v>
      </c>
      <c r="S98" s="3">
        <v>51.696</v>
      </c>
      <c r="T98" s="3">
        <v>24.343</v>
      </c>
      <c r="U98" s="3">
        <v>308.789</v>
      </c>
      <c r="V98" s="3">
        <v>448.430842144732</v>
      </c>
      <c r="W98" s="3">
        <v>32.2659646636411</v>
      </c>
      <c r="X98" s="4" t="s">
        <v>497</v>
      </c>
      <c r="Y98" s="3">
        <v>259.3506</v>
      </c>
      <c r="Z98" s="3" t="s">
        <v>313</v>
      </c>
      <c r="AA98" s="3">
        <v>80.1448977144998</v>
      </c>
      <c r="AB98" s="4" t="s">
        <v>497</v>
      </c>
      <c r="AC98" s="3">
        <v>108.511847846906</v>
      </c>
      <c r="AE98" s="13">
        <v>1300.95031643697</v>
      </c>
      <c r="AF98" s="13"/>
      <c r="AG98" s="3">
        <f t="shared" si="2"/>
        <v>1396.6469638920457</v>
      </c>
      <c r="AI98" s="3">
        <v>43.1520492956254</v>
      </c>
      <c r="AJ98" s="3">
        <v>51.696</v>
      </c>
      <c r="AK98" s="3">
        <v>24.343</v>
      </c>
      <c r="AL98" s="3">
        <v>308.789</v>
      </c>
      <c r="AM98" s="3">
        <v>448.430842144732</v>
      </c>
      <c r="AN98" s="3">
        <v>32.2659646636411</v>
      </c>
      <c r="AO98" s="3">
        <v>15.701222738918341</v>
      </c>
      <c r="AP98" s="3">
        <v>259.3506</v>
      </c>
      <c r="AQ98" s="3" t="s">
        <v>313</v>
      </c>
      <c r="AR98" s="3">
        <v>80.1448977144998</v>
      </c>
      <c r="AS98" s="3">
        <v>24.261539487723088</v>
      </c>
      <c r="AT98" s="3">
        <v>108.511847846906</v>
      </c>
      <c r="AX98" s="2">
        <v>84.7666666666667</v>
      </c>
      <c r="AY98" s="2">
        <v>89.18341198761559</v>
      </c>
      <c r="AZ98" s="2">
        <v>81.66421928536445</v>
      </c>
      <c r="BD98" s="11"/>
      <c r="BL98" s="11"/>
    </row>
    <row r="99" spans="1:64" ht="12.75">
      <c r="A99" s="2" t="s">
        <v>436</v>
      </c>
      <c r="B99" s="3">
        <v>86.1293175777925</v>
      </c>
      <c r="C99" s="3">
        <v>87.04501711831345</v>
      </c>
      <c r="D99" s="3">
        <v>89.4550719236245</v>
      </c>
      <c r="E99" s="3">
        <v>89.63717749735727</v>
      </c>
      <c r="F99" s="4">
        <v>101.22794245511885</v>
      </c>
      <c r="G99" s="3">
        <v>60.85380139344178</v>
      </c>
      <c r="H99" s="3">
        <v>83.36527469530719</v>
      </c>
      <c r="I99" s="3">
        <v>78.77898708352046</v>
      </c>
      <c r="J99" s="3">
        <v>86.69652162625879</v>
      </c>
      <c r="K99" s="3">
        <v>83.77186721990343</v>
      </c>
      <c r="L99" s="3">
        <v>76.9298821346436</v>
      </c>
      <c r="M99" s="3">
        <v>77.86476012064863</v>
      </c>
      <c r="N99" s="3"/>
      <c r="O99" s="3">
        <f>SUMPRODUCT(B99:M99,NGDP_EDSS_A!$B$109:$M$109)</f>
        <v>89.66401797280062</v>
      </c>
      <c r="P99" s="3">
        <f t="shared" si="3"/>
        <v>3.3954489129805365</v>
      </c>
      <c r="R99" s="3">
        <v>43.0681507934075</v>
      </c>
      <c r="S99" s="3">
        <v>51.059</v>
      </c>
      <c r="T99" s="3">
        <v>24.363</v>
      </c>
      <c r="U99" s="3">
        <v>307.099</v>
      </c>
      <c r="V99" s="3">
        <v>448.533965254343</v>
      </c>
      <c r="W99" s="3">
        <v>32.0938517412734</v>
      </c>
      <c r="X99" s="4" t="s">
        <v>497</v>
      </c>
      <c r="Y99" s="3">
        <v>258.3672</v>
      </c>
      <c r="Z99" s="3" t="s">
        <v>313</v>
      </c>
      <c r="AA99" s="3">
        <v>80.3817244821496</v>
      </c>
      <c r="AB99" s="4" t="s">
        <v>497</v>
      </c>
      <c r="AC99" s="3">
        <v>107.692918107624</v>
      </c>
      <c r="AE99" s="13">
        <v>1297.26292733632</v>
      </c>
      <c r="AF99" s="13"/>
      <c r="AG99" s="3">
        <f t="shared" si="2"/>
        <v>1392.5683214828778</v>
      </c>
      <c r="AI99" s="3">
        <v>43.0681507934075</v>
      </c>
      <c r="AJ99" s="3">
        <v>51.059</v>
      </c>
      <c r="AK99" s="3">
        <v>24.363</v>
      </c>
      <c r="AL99" s="3">
        <v>307.099</v>
      </c>
      <c r="AM99" s="3">
        <v>448.533965254343</v>
      </c>
      <c r="AN99" s="3">
        <v>32.0938517412734</v>
      </c>
      <c r="AO99" s="3">
        <v>15.788936896293054</v>
      </c>
      <c r="AP99" s="3">
        <v>258.3672</v>
      </c>
      <c r="AQ99" s="3" t="s">
        <v>313</v>
      </c>
      <c r="AR99" s="3">
        <v>80.3817244821496</v>
      </c>
      <c r="AS99" s="3">
        <v>24.120574207787115</v>
      </c>
      <c r="AT99" s="3">
        <v>107.692918107624</v>
      </c>
      <c r="AX99" s="2">
        <v>84.9666666666667</v>
      </c>
      <c r="AY99" s="2">
        <v>90.05249654123523</v>
      </c>
      <c r="AZ99" s="2">
        <v>81.99706314243758</v>
      </c>
      <c r="BD99" s="11"/>
      <c r="BL99" s="11"/>
    </row>
    <row r="100" spans="1:52" ht="12.75">
      <c r="A100" s="2" t="s">
        <v>437</v>
      </c>
      <c r="B100" s="3">
        <v>87.67988757075393</v>
      </c>
      <c r="C100" s="3">
        <v>87.9207266528818</v>
      </c>
      <c r="D100" s="3">
        <v>90.50031132292683</v>
      </c>
      <c r="E100" s="3">
        <v>90.36822097757354</v>
      </c>
      <c r="F100" s="4">
        <v>103.79559971954536</v>
      </c>
      <c r="G100" s="3">
        <v>62.50094175134295</v>
      </c>
      <c r="H100" s="3">
        <v>83.67148323413292</v>
      </c>
      <c r="I100" s="3">
        <v>79.70443773942063</v>
      </c>
      <c r="J100" s="3">
        <v>87.89481865877768</v>
      </c>
      <c r="K100" s="3">
        <v>84.0837699213117</v>
      </c>
      <c r="L100" s="3">
        <v>78.45005345826232</v>
      </c>
      <c r="M100" s="3">
        <v>78.87875845356662</v>
      </c>
      <c r="N100" s="3"/>
      <c r="O100" s="3">
        <f>SUMPRODUCT(B100:M100,NGDP_EDSS_A!$B$110:$M$110)</f>
        <v>91.06239926237643</v>
      </c>
      <c r="P100" s="3">
        <f t="shared" si="3"/>
        <v>3.7891074400652425</v>
      </c>
      <c r="R100" s="3">
        <v>43.0346602256738</v>
      </c>
      <c r="S100" s="3">
        <v>50.671</v>
      </c>
      <c r="T100" s="3">
        <v>24.197</v>
      </c>
      <c r="U100" s="3">
        <v>305.687</v>
      </c>
      <c r="V100" s="3">
        <v>443.274686664167</v>
      </c>
      <c r="W100" s="3">
        <v>31.2416037825567</v>
      </c>
      <c r="X100" s="4" t="s">
        <v>497</v>
      </c>
      <c r="Y100" s="3">
        <v>257.8032</v>
      </c>
      <c r="Z100" s="3" t="s">
        <v>313</v>
      </c>
      <c r="AA100" s="3">
        <v>80.4383816035969</v>
      </c>
      <c r="AB100" s="4" t="s">
        <v>497</v>
      </c>
      <c r="AC100" s="3">
        <v>106.469111510432</v>
      </c>
      <c r="AE100" s="13">
        <v>1287.40291656846</v>
      </c>
      <c r="AF100" s="13"/>
      <c r="AG100" s="3">
        <f t="shared" si="2"/>
        <v>1382.555016951784</v>
      </c>
      <c r="AI100" s="3">
        <v>43.0346602256738</v>
      </c>
      <c r="AJ100" s="3">
        <v>50.671</v>
      </c>
      <c r="AK100" s="3">
        <v>24.197</v>
      </c>
      <c r="AL100" s="3">
        <v>305.687</v>
      </c>
      <c r="AM100" s="3">
        <v>443.274686664167</v>
      </c>
      <c r="AN100" s="3">
        <v>31.2416037825567</v>
      </c>
      <c r="AO100" s="3">
        <v>15.848197444570145</v>
      </c>
      <c r="AP100" s="3">
        <v>257.8032</v>
      </c>
      <c r="AQ100" s="3" t="s">
        <v>313</v>
      </c>
      <c r="AR100" s="3">
        <v>80.4383816035969</v>
      </c>
      <c r="AS100" s="3">
        <v>23.890175720787457</v>
      </c>
      <c r="AT100" s="3">
        <v>106.469111510432</v>
      </c>
      <c r="AX100" s="2">
        <v>85</v>
      </c>
      <c r="AY100" s="2">
        <v>92.88980199569934</v>
      </c>
      <c r="AZ100" s="2">
        <v>81.44884973078825</v>
      </c>
    </row>
    <row r="101" spans="1:52" ht="12.75">
      <c r="A101" s="2" t="s">
        <v>438</v>
      </c>
      <c r="B101" s="3">
        <v>88.26135131811455</v>
      </c>
      <c r="C101" s="3">
        <v>88.27049984890506</v>
      </c>
      <c r="D101" s="3">
        <v>91.00115520175943</v>
      </c>
      <c r="E101" s="3">
        <v>90.93056211620217</v>
      </c>
      <c r="F101" s="4">
        <v>104.76819716819178</v>
      </c>
      <c r="G101" s="3">
        <v>65.27295845122576</v>
      </c>
      <c r="H101" s="3">
        <v>83.51837896472006</v>
      </c>
      <c r="I101" s="3">
        <v>80.67616092811603</v>
      </c>
      <c r="J101" s="3">
        <v>88.44829217603912</v>
      </c>
      <c r="K101" s="3">
        <v>84.75955910769653</v>
      </c>
      <c r="L101" s="3">
        <v>79.6016984003977</v>
      </c>
      <c r="M101" s="3">
        <v>79.6280860351806</v>
      </c>
      <c r="N101" s="3"/>
      <c r="O101" s="3">
        <f>SUMPRODUCT(B101:M101,NGDP_EDSS_A!$B$110:$M$110)</f>
        <v>91.88452357032536</v>
      </c>
      <c r="P101" s="3">
        <f t="shared" si="3"/>
        <v>3.6732066101224703</v>
      </c>
      <c r="R101" s="3">
        <v>43.2020160682048</v>
      </c>
      <c r="S101" s="3">
        <v>51.183</v>
      </c>
      <c r="T101" s="3">
        <v>24.124</v>
      </c>
      <c r="U101" s="3">
        <v>305.273</v>
      </c>
      <c r="V101" s="3">
        <v>444.202794650669</v>
      </c>
      <c r="W101" s="3">
        <v>31.777211865112</v>
      </c>
      <c r="X101" s="4" t="s">
        <v>497</v>
      </c>
      <c r="Y101" s="3">
        <v>257.4067</v>
      </c>
      <c r="Z101" s="3" t="s">
        <v>313</v>
      </c>
      <c r="AA101" s="3">
        <v>80.7205340684044</v>
      </c>
      <c r="AB101" s="4" t="s">
        <v>497</v>
      </c>
      <c r="AC101" s="3">
        <v>106.359441345314</v>
      </c>
      <c r="AE101" s="13">
        <v>1289.56857735397</v>
      </c>
      <c r="AF101" s="13"/>
      <c r="AG101" s="3">
        <f t="shared" si="2"/>
        <v>1383.949594414609</v>
      </c>
      <c r="AI101" s="3">
        <v>43.2020160682048</v>
      </c>
      <c r="AJ101" s="3">
        <v>51.183</v>
      </c>
      <c r="AK101" s="3">
        <v>24.124</v>
      </c>
      <c r="AL101" s="3">
        <v>305.273</v>
      </c>
      <c r="AM101" s="3">
        <v>444.202794650669</v>
      </c>
      <c r="AN101" s="3">
        <v>31.777211865112</v>
      </c>
      <c r="AO101" s="3">
        <v>15.954390722340577</v>
      </c>
      <c r="AP101" s="3">
        <v>257.4067</v>
      </c>
      <c r="AQ101" s="3" t="s">
        <v>313</v>
      </c>
      <c r="AR101" s="3">
        <v>80.7205340684044</v>
      </c>
      <c r="AS101" s="3">
        <v>23.746505694563986</v>
      </c>
      <c r="AT101" s="3">
        <v>106.359441345314</v>
      </c>
      <c r="AX101" s="2">
        <v>85.6</v>
      </c>
      <c r="AY101" s="2">
        <v>93.37546689331032</v>
      </c>
      <c r="AZ101" s="2">
        <v>82.76064610866374</v>
      </c>
    </row>
    <row r="102" spans="1:52" ht="12.75">
      <c r="A102" s="2" t="s">
        <v>439</v>
      </c>
      <c r="B102" s="3">
        <v>89.4485064689763</v>
      </c>
      <c r="C102" s="3">
        <v>89.1053599591206</v>
      </c>
      <c r="D102" s="3">
        <v>90.69629371029603</v>
      </c>
      <c r="E102" s="3">
        <v>91.1273815147218</v>
      </c>
      <c r="F102" s="4">
        <v>105.4684673312172</v>
      </c>
      <c r="G102" s="3">
        <v>65.26291491245816</v>
      </c>
      <c r="H102" s="3">
        <v>84.36045244649083</v>
      </c>
      <c r="I102" s="3">
        <v>81.41652145283658</v>
      </c>
      <c r="J102" s="3">
        <v>89.10923627917721</v>
      </c>
      <c r="K102" s="3">
        <v>85.61729153656927</v>
      </c>
      <c r="L102" s="3">
        <v>80.73031044369037</v>
      </c>
      <c r="M102" s="3">
        <v>80.59052513083158</v>
      </c>
      <c r="N102" s="3"/>
      <c r="O102" s="3">
        <f>SUMPRODUCT(B102:M102,NGDP_EDSS_A!$B$110:$M$110)</f>
        <v>92.50719003084892</v>
      </c>
      <c r="P102" s="3">
        <f t="shared" si="3"/>
        <v>3.7912146954397485</v>
      </c>
      <c r="R102" s="3">
        <v>43.4137928887561</v>
      </c>
      <c r="S102" s="3">
        <v>51.345</v>
      </c>
      <c r="T102" s="3">
        <v>24.366</v>
      </c>
      <c r="U102" s="3">
        <v>305.247</v>
      </c>
      <c r="V102" s="3">
        <v>447.657418822647</v>
      </c>
      <c r="W102" s="3">
        <v>31.8847101803937</v>
      </c>
      <c r="X102" s="4" t="s">
        <v>497</v>
      </c>
      <c r="Y102" s="3">
        <v>256.7834</v>
      </c>
      <c r="Z102" s="3" t="s">
        <v>313</v>
      </c>
      <c r="AA102" s="3">
        <v>81.3075018465985</v>
      </c>
      <c r="AB102" s="4" t="s">
        <v>497</v>
      </c>
      <c r="AC102" s="3">
        <v>107.64440809105</v>
      </c>
      <c r="AE102" s="13">
        <v>1295.17370836981</v>
      </c>
      <c r="AF102" s="13"/>
      <c r="AG102" s="3">
        <f t="shared" si="2"/>
        <v>1389.4463126637327</v>
      </c>
      <c r="AI102" s="3">
        <v>43.4137928887561</v>
      </c>
      <c r="AJ102" s="3">
        <v>51.345</v>
      </c>
      <c r="AK102" s="3">
        <v>24.366</v>
      </c>
      <c r="AL102" s="3">
        <v>305.247</v>
      </c>
      <c r="AM102" s="3">
        <v>447.657418822647</v>
      </c>
      <c r="AN102" s="3">
        <v>31.8847101803937</v>
      </c>
      <c r="AO102" s="3">
        <v>16.107516705170664</v>
      </c>
      <c r="AP102" s="3">
        <v>256.7834</v>
      </c>
      <c r="AQ102" s="3" t="s">
        <v>313</v>
      </c>
      <c r="AR102" s="3">
        <v>81.3075018465985</v>
      </c>
      <c r="AS102" s="3">
        <v>23.6895641291167</v>
      </c>
      <c r="AT102" s="3">
        <v>107.64440809105</v>
      </c>
      <c r="AX102" s="2">
        <v>85.7666666666667</v>
      </c>
      <c r="AY102" s="2">
        <v>93.27322165170801</v>
      </c>
      <c r="AZ102" s="2">
        <v>82.99559471365639</v>
      </c>
    </row>
    <row r="103" spans="1:52" ht="12.75">
      <c r="A103" s="2" t="s">
        <v>440</v>
      </c>
      <c r="B103" s="3">
        <v>89.1335469391555</v>
      </c>
      <c r="C103" s="3">
        <v>89.35300959426074</v>
      </c>
      <c r="D103" s="3">
        <v>90.76162117275241</v>
      </c>
      <c r="E103" s="3">
        <v>91.54913736869305</v>
      </c>
      <c r="F103" s="4">
        <v>105.54627512710888</v>
      </c>
      <c r="G103" s="3">
        <v>68.28602008153315</v>
      </c>
      <c r="H103" s="3">
        <v>84.59010885061015</v>
      </c>
      <c r="I103" s="3">
        <v>82.24942704314692</v>
      </c>
      <c r="J103" s="3">
        <v>89.76749361766865</v>
      </c>
      <c r="K103" s="3">
        <v>86.03316180511335</v>
      </c>
      <c r="L103" s="3">
        <v>81.90498828466848</v>
      </c>
      <c r="M103" s="3">
        <v>81.57702520387382</v>
      </c>
      <c r="N103" s="3"/>
      <c r="O103" s="3">
        <f>SUMPRODUCT(B103:M103,NGDP_EDSS_A!$B$110:$M$110)</f>
        <v>92.93953878797707</v>
      </c>
      <c r="P103" s="3">
        <f t="shared" si="3"/>
        <v>3.6531051019485616</v>
      </c>
      <c r="R103" s="3">
        <v>43.5643405238326</v>
      </c>
      <c r="S103" s="3">
        <v>51.834</v>
      </c>
      <c r="T103" s="3">
        <v>24.585</v>
      </c>
      <c r="U103" s="3">
        <v>305.942</v>
      </c>
      <c r="V103" s="3">
        <v>448.379280589926</v>
      </c>
      <c r="W103" s="3">
        <v>31.9478515391436</v>
      </c>
      <c r="X103" s="4" t="s">
        <v>497</v>
      </c>
      <c r="Y103" s="3">
        <v>258.6225</v>
      </c>
      <c r="Z103" s="3" t="s">
        <v>313</v>
      </c>
      <c r="AA103" s="3">
        <v>80.667276374244</v>
      </c>
      <c r="AB103" s="4" t="s">
        <v>497</v>
      </c>
      <c r="AC103" s="3">
        <v>108.043942018461</v>
      </c>
      <c r="AE103" s="13">
        <v>1299.10659678754</v>
      </c>
      <c r="AF103" s="13"/>
      <c r="AG103" s="3">
        <f t="shared" si="2"/>
        <v>1393.5658195141843</v>
      </c>
      <c r="AI103" s="3">
        <v>43.5643405238326</v>
      </c>
      <c r="AJ103" s="3">
        <v>51.834</v>
      </c>
      <c r="AK103" s="3">
        <v>24.585</v>
      </c>
      <c r="AL103" s="3">
        <v>305.942</v>
      </c>
      <c r="AM103" s="3">
        <v>448.379280589926</v>
      </c>
      <c r="AN103" s="3">
        <v>31.9478515391436</v>
      </c>
      <c r="AO103" s="3">
        <v>16.28972062654084</v>
      </c>
      <c r="AP103" s="3">
        <v>258.6225</v>
      </c>
      <c r="AQ103" s="3" t="s">
        <v>313</v>
      </c>
      <c r="AR103" s="3">
        <v>80.667276374244</v>
      </c>
      <c r="AS103" s="3">
        <v>23.6899078420364</v>
      </c>
      <c r="AT103" s="3">
        <v>108.043942018461</v>
      </c>
      <c r="AX103" s="2">
        <v>86.2666666666667</v>
      </c>
      <c r="AY103" s="2">
        <v>94.04006096372534</v>
      </c>
      <c r="AZ103" s="2">
        <v>83.26970141948135</v>
      </c>
    </row>
    <row r="104" spans="1:52" ht="12.75">
      <c r="A104" s="2" t="s">
        <v>441</v>
      </c>
      <c r="B104" s="3">
        <v>90.39338505843733</v>
      </c>
      <c r="C104" s="3">
        <v>90.03979054119671</v>
      </c>
      <c r="D104" s="3">
        <v>90.76162117275241</v>
      </c>
      <c r="E104" s="3">
        <v>91.91465910880203</v>
      </c>
      <c r="F104" s="4">
        <v>106.94681545315972</v>
      </c>
      <c r="G104" s="3">
        <v>69.33115432613401</v>
      </c>
      <c r="H104" s="3">
        <v>85.12597379355518</v>
      </c>
      <c r="I104" s="3">
        <v>83.31369529743213</v>
      </c>
      <c r="J104" s="3">
        <v>90.09796566923771</v>
      </c>
      <c r="K104" s="3">
        <v>86.57899153257783</v>
      </c>
      <c r="L104" s="3">
        <v>83.2408964175455</v>
      </c>
      <c r="M104" s="3">
        <v>82.82132146325115</v>
      </c>
      <c r="N104" s="3"/>
      <c r="O104" s="3">
        <f>SUMPRODUCT(B104:M104,NGDP_EDSS_A!$B$111:$M$111)</f>
        <v>93.86489611700428</v>
      </c>
      <c r="P104" s="3">
        <f t="shared" si="3"/>
        <v>3.077556573655671</v>
      </c>
      <c r="R104" s="3">
        <v>43.8255349758897</v>
      </c>
      <c r="S104" s="3">
        <v>52.199</v>
      </c>
      <c r="T104" s="3">
        <v>24.739</v>
      </c>
      <c r="U104" s="3">
        <v>306.9</v>
      </c>
      <c r="V104" s="3">
        <v>453.947928508936</v>
      </c>
      <c r="W104" s="3">
        <v>31.6941486720013</v>
      </c>
      <c r="X104" s="4" t="s">
        <v>497</v>
      </c>
      <c r="Y104" s="3">
        <v>260.043</v>
      </c>
      <c r="Z104" s="3" t="s">
        <v>313</v>
      </c>
      <c r="AA104" s="3">
        <v>81.8978690520794</v>
      </c>
      <c r="AB104" s="4" t="s">
        <v>497</v>
      </c>
      <c r="AC104" s="3">
        <v>108.905464232783</v>
      </c>
      <c r="AE104" s="13">
        <v>1310.115092174</v>
      </c>
      <c r="AF104" s="13"/>
      <c r="AG104" s="3">
        <f t="shared" si="2"/>
        <v>1404.4004847875665</v>
      </c>
      <c r="AI104" s="3">
        <v>43.8255349758897</v>
      </c>
      <c r="AJ104" s="3">
        <v>52.199</v>
      </c>
      <c r="AK104" s="3">
        <v>24.739</v>
      </c>
      <c r="AL104" s="3">
        <v>306.9</v>
      </c>
      <c r="AM104" s="3">
        <v>453.947928508936</v>
      </c>
      <c r="AN104" s="3">
        <v>31.6941486720013</v>
      </c>
      <c r="AO104" s="3">
        <v>16.501002437583743</v>
      </c>
      <c r="AP104" s="3">
        <v>260.043</v>
      </c>
      <c r="AQ104" s="3" t="s">
        <v>313</v>
      </c>
      <c r="AR104" s="3">
        <v>81.8978690520794</v>
      </c>
      <c r="AS104" s="3">
        <v>23.7475369082932</v>
      </c>
      <c r="AT104" s="3">
        <v>108.905464232783</v>
      </c>
      <c r="AX104" s="2">
        <v>86.5333333333333</v>
      </c>
      <c r="AY104" s="2">
        <v>94.41069996453373</v>
      </c>
      <c r="AZ104" s="2">
        <v>83.38717572197768</v>
      </c>
    </row>
    <row r="105" spans="1:52" ht="12.75">
      <c r="A105" s="2" t="s">
        <v>442</v>
      </c>
      <c r="B105" s="3">
        <v>90.85371052509757</v>
      </c>
      <c r="C105" s="3">
        <v>90.54530216756574</v>
      </c>
      <c r="D105" s="3">
        <v>91.48022325977277</v>
      </c>
      <c r="E105" s="3">
        <v>92.4770002474298</v>
      </c>
      <c r="F105" s="4">
        <v>107.64708561618517</v>
      </c>
      <c r="G105" s="3">
        <v>72.13436586389338</v>
      </c>
      <c r="H105" s="3">
        <v>85.81494300591308</v>
      </c>
      <c r="I105" s="3">
        <v>83.86896569097237</v>
      </c>
      <c r="J105" s="3">
        <v>90.36932889857515</v>
      </c>
      <c r="K105" s="3">
        <v>87.22878882717892</v>
      </c>
      <c r="L105" s="3">
        <v>84.20827816893923</v>
      </c>
      <c r="M105" s="3">
        <v>83.48127970026896</v>
      </c>
      <c r="N105" s="3"/>
      <c r="O105" s="3">
        <f>SUMPRODUCT(B105:M105,NGDP_EDSS_A!$B$111:$M$111)</f>
        <v>94.52827492552804</v>
      </c>
      <c r="P105" s="3">
        <f t="shared" si="3"/>
        <v>2.8772542453019856</v>
      </c>
      <c r="R105" s="3">
        <v>44.1759005777928</v>
      </c>
      <c r="S105" s="3">
        <v>52.799</v>
      </c>
      <c r="T105" s="3">
        <v>25.175</v>
      </c>
      <c r="U105" s="3">
        <v>309.179</v>
      </c>
      <c r="V105" s="3">
        <v>455.701021372329</v>
      </c>
      <c r="W105" s="3">
        <v>32.0818338225128</v>
      </c>
      <c r="X105" s="4" t="s">
        <v>497</v>
      </c>
      <c r="Y105" s="3">
        <v>262.3752</v>
      </c>
      <c r="Z105" s="3" t="s">
        <v>313</v>
      </c>
      <c r="AA105" s="3">
        <v>82.9777537868651</v>
      </c>
      <c r="AB105" s="4" t="s">
        <v>497</v>
      </c>
      <c r="AC105" s="3">
        <v>109.190295916257</v>
      </c>
      <c r="AE105" s="13">
        <v>1319.45644509947</v>
      </c>
      <c r="AF105" s="13"/>
      <c r="AG105" s="3">
        <f t="shared" si="2"/>
        <v>1414.2910586462858</v>
      </c>
      <c r="AI105" s="3">
        <v>44.1759005777928</v>
      </c>
      <c r="AJ105" s="3">
        <v>52.799</v>
      </c>
      <c r="AK105" s="3">
        <v>25.175</v>
      </c>
      <c r="AL105" s="3">
        <v>309.179</v>
      </c>
      <c r="AM105" s="3">
        <v>455.701021372329</v>
      </c>
      <c r="AN105" s="3">
        <v>32.0818338225128</v>
      </c>
      <c r="AO105" s="3">
        <v>16.77310474089736</v>
      </c>
      <c r="AP105" s="3">
        <v>262.3752</v>
      </c>
      <c r="AQ105" s="3" t="s">
        <v>313</v>
      </c>
      <c r="AR105" s="3">
        <v>82.9777537868651</v>
      </c>
      <c r="AS105" s="3">
        <v>23.862948429631942</v>
      </c>
      <c r="AT105" s="3">
        <v>109.190295916257</v>
      </c>
      <c r="AX105" s="2">
        <v>87.3</v>
      </c>
      <c r="AY105" s="2">
        <v>95.26700386295308</v>
      </c>
      <c r="AZ105" s="2">
        <v>84.89476260401351</v>
      </c>
    </row>
    <row r="106" spans="1:52" ht="12.75">
      <c r="A106" s="2" t="s">
        <v>443</v>
      </c>
      <c r="B106" s="3">
        <v>92.16200395665898</v>
      </c>
      <c r="C106" s="3">
        <v>91.3673968326707</v>
      </c>
      <c r="D106" s="3">
        <v>92.30770445088734</v>
      </c>
      <c r="E106" s="3">
        <v>92.61758553208718</v>
      </c>
      <c r="F106" s="4">
        <v>108.26954798331884</v>
      </c>
      <c r="G106" s="3">
        <v>72.90766559844792</v>
      </c>
      <c r="H106" s="3">
        <v>86.503912218271</v>
      </c>
      <c r="I106" s="3">
        <v>84.51678115010311</v>
      </c>
      <c r="J106" s="3">
        <v>91.00071859059703</v>
      </c>
      <c r="K106" s="3">
        <v>87.8785861217792</v>
      </c>
      <c r="L106" s="3">
        <v>84.64590324695068</v>
      </c>
      <c r="M106" s="3">
        <v>84.37153586374613</v>
      </c>
      <c r="N106" s="3"/>
      <c r="O106" s="3">
        <f>SUMPRODUCT(B106:M106,NGDP_EDSS_A!$B$111:$M$111)</f>
        <v>95.10456364473016</v>
      </c>
      <c r="P106" s="3">
        <f t="shared" si="3"/>
        <v>2.807753227630294</v>
      </c>
      <c r="R106" s="3">
        <v>44.5028453262669</v>
      </c>
      <c r="S106" s="3">
        <v>52.947</v>
      </c>
      <c r="T106" s="3">
        <v>25.456</v>
      </c>
      <c r="U106" s="3">
        <v>310.979</v>
      </c>
      <c r="V106" s="3">
        <v>459.413453318335</v>
      </c>
      <c r="W106" s="3">
        <v>32.9416484997273</v>
      </c>
      <c r="X106" s="4" t="s">
        <v>497</v>
      </c>
      <c r="Y106" s="3">
        <v>264.633</v>
      </c>
      <c r="Z106" s="3" t="s">
        <v>313</v>
      </c>
      <c r="AA106" s="3">
        <v>83.4559398918803</v>
      </c>
      <c r="AB106" s="4" t="s">
        <v>497</v>
      </c>
      <c r="AC106" s="3">
        <v>110.08918614196</v>
      </c>
      <c r="AE106" s="13">
        <v>1330.07553296898</v>
      </c>
      <c r="AF106" s="13"/>
      <c r="AG106" s="3">
        <f t="shared" si="2"/>
        <v>1425.56024312126</v>
      </c>
      <c r="AI106" s="3">
        <v>44.5028453262669</v>
      </c>
      <c r="AJ106" s="3">
        <v>52.947</v>
      </c>
      <c r="AK106" s="3">
        <v>25.456</v>
      </c>
      <c r="AL106" s="3">
        <v>310.979</v>
      </c>
      <c r="AM106" s="3">
        <v>459.413453318335</v>
      </c>
      <c r="AN106" s="3">
        <v>32.9416484997273</v>
      </c>
      <c r="AO106" s="3">
        <v>17.10602751204801</v>
      </c>
      <c r="AP106" s="3">
        <v>264.633</v>
      </c>
      <c r="AQ106" s="3" t="s">
        <v>313</v>
      </c>
      <c r="AR106" s="3">
        <v>83.4559398918803</v>
      </c>
      <c r="AS106" s="3">
        <v>24.036142431042663</v>
      </c>
      <c r="AT106" s="3">
        <v>110.08918614196</v>
      </c>
      <c r="AX106" s="2">
        <v>87.5666666666667</v>
      </c>
      <c r="AY106" s="2">
        <v>95.67598482936232</v>
      </c>
      <c r="AZ106" s="2">
        <v>84.91434165442996</v>
      </c>
    </row>
    <row r="107" spans="1:52" ht="12.75">
      <c r="A107" s="2" t="s">
        <v>444</v>
      </c>
      <c r="B107" s="3">
        <v>91.60476786543815</v>
      </c>
      <c r="C107" s="3">
        <v>91.12995955361858</v>
      </c>
      <c r="D107" s="3">
        <v>92.35125609252513</v>
      </c>
      <c r="E107" s="3">
        <v>93.0112243291273</v>
      </c>
      <c r="F107" s="4">
        <v>108.23064408537302</v>
      </c>
      <c r="G107" s="3">
        <v>75.49338658586338</v>
      </c>
      <c r="H107" s="3">
        <v>86.58046435297743</v>
      </c>
      <c r="I107" s="3">
        <v>85.46536807240054</v>
      </c>
      <c r="J107" s="3">
        <v>91.58374651897466</v>
      </c>
      <c r="K107" s="3">
        <v>88.34644017389161</v>
      </c>
      <c r="L107" s="3">
        <v>85.3138573133892</v>
      </c>
      <c r="M107" s="3">
        <v>85.13117529281348</v>
      </c>
      <c r="N107" s="3"/>
      <c r="O107" s="3">
        <f>SUMPRODUCT(B107:M107,NGDP_EDSS_A!$B$111:$M$111)</f>
        <v>95.45612809226992</v>
      </c>
      <c r="P107" s="3">
        <f t="shared" si="3"/>
        <v>2.707770381811292</v>
      </c>
      <c r="R107" s="3">
        <v>44.8012934002342</v>
      </c>
      <c r="S107" s="3">
        <v>53.837</v>
      </c>
      <c r="T107" s="3">
        <v>25.421</v>
      </c>
      <c r="U107" s="3">
        <v>313.649</v>
      </c>
      <c r="V107" s="3">
        <v>462.971200599925</v>
      </c>
      <c r="W107" s="3">
        <v>32.6705767922116</v>
      </c>
      <c r="X107" s="4" t="s">
        <v>497</v>
      </c>
      <c r="Y107" s="3">
        <v>267.0851</v>
      </c>
      <c r="Z107" s="3" t="s">
        <v>313</v>
      </c>
      <c r="AA107" s="3">
        <v>84.0599048065086</v>
      </c>
      <c r="AB107" s="4" t="s">
        <v>497</v>
      </c>
      <c r="AC107" s="3">
        <v>110.335884042003</v>
      </c>
      <c r="AE107" s="13">
        <v>1340.70805387682</v>
      </c>
      <c r="AF107" s="13"/>
      <c r="AG107" s="3">
        <f t="shared" si="2"/>
        <v>1436.6321591237272</v>
      </c>
      <c r="AI107" s="3">
        <v>44.8012934002342</v>
      </c>
      <c r="AJ107" s="3">
        <v>53.837</v>
      </c>
      <c r="AK107" s="3">
        <v>25.421</v>
      </c>
      <c r="AL107" s="3">
        <v>313.649</v>
      </c>
      <c r="AM107" s="3">
        <v>462.971200599925</v>
      </c>
      <c r="AN107" s="3">
        <v>32.6705767922116</v>
      </c>
      <c r="AO107" s="3">
        <v>17.514921686305108</v>
      </c>
      <c r="AP107" s="3">
        <v>267.0851</v>
      </c>
      <c r="AQ107" s="3" t="s">
        <v>313</v>
      </c>
      <c r="AR107" s="3">
        <v>84.0599048065086</v>
      </c>
      <c r="AS107" s="3">
        <v>24.286277796539682</v>
      </c>
      <c r="AT107" s="3">
        <v>110.335884042003</v>
      </c>
      <c r="AX107" s="2">
        <v>88.0666666666667</v>
      </c>
      <c r="AY107" s="2">
        <v>96.26389496857561</v>
      </c>
      <c r="AZ107" s="2">
        <v>85.46255506607929</v>
      </c>
    </row>
    <row r="108" spans="1:52" ht="12.75">
      <c r="A108" s="2" t="s">
        <v>445</v>
      </c>
      <c r="B108" s="3">
        <v>92.62232942331923</v>
      </c>
      <c r="C108" s="3">
        <v>91.67121442629679</v>
      </c>
      <c r="D108" s="3">
        <v>92.46681074405649</v>
      </c>
      <c r="E108" s="3">
        <v>93.5173313538928</v>
      </c>
      <c r="F108" s="4">
        <v>109.16433763607357</v>
      </c>
      <c r="G108" s="3">
        <v>76.38751440394228</v>
      </c>
      <c r="H108" s="3">
        <v>87.26943356533533</v>
      </c>
      <c r="I108" s="3">
        <v>86.7608451536643</v>
      </c>
      <c r="J108" s="3">
        <v>92.17483474129381</v>
      </c>
      <c r="K108" s="3">
        <v>88.65834287529987</v>
      </c>
      <c r="L108" s="3">
        <v>87.08739052427767</v>
      </c>
      <c r="M108" s="3">
        <v>86.77075903790464</v>
      </c>
      <c r="N108" s="3"/>
      <c r="O108" s="3">
        <f>SUMPRODUCT(B108:M108,NGDP_EDSS_A!$B$112:$M$112)</f>
        <v>96.22071505630294</v>
      </c>
      <c r="P108" s="3">
        <f t="shared" si="3"/>
        <v>2.5097976312274284</v>
      </c>
      <c r="R108" s="3">
        <v>45.0681348913746</v>
      </c>
      <c r="S108" s="3">
        <v>59.124</v>
      </c>
      <c r="T108" s="3">
        <v>25.956</v>
      </c>
      <c r="U108" s="3">
        <v>314.579</v>
      </c>
      <c r="V108" s="3">
        <v>463.435254593176</v>
      </c>
      <c r="W108" s="3">
        <v>32.5565231607629</v>
      </c>
      <c r="X108" s="4" t="s">
        <v>497</v>
      </c>
      <c r="Y108" s="3">
        <v>269.7326</v>
      </c>
      <c r="Z108" s="3" t="s">
        <v>313</v>
      </c>
      <c r="AA108" s="3">
        <v>84.682</v>
      </c>
      <c r="AB108" s="3">
        <v>24.8231</v>
      </c>
      <c r="AC108" s="3">
        <v>111.227520285421</v>
      </c>
      <c r="AE108" s="13">
        <v>1373.36897</v>
      </c>
      <c r="AF108" s="13"/>
      <c r="AG108" s="3">
        <f t="shared" si="2"/>
        <v>1449.1839202188369</v>
      </c>
      <c r="AI108" s="3">
        <v>45.0681348913746</v>
      </c>
      <c r="AJ108" s="3">
        <v>59.124</v>
      </c>
      <c r="AK108" s="3">
        <v>25.956</v>
      </c>
      <c r="AL108" s="3">
        <v>314.579</v>
      </c>
      <c r="AM108" s="3">
        <v>463.435254593176</v>
      </c>
      <c r="AN108" s="3">
        <v>32.5565231607629</v>
      </c>
      <c r="AO108" s="3">
        <v>17.999787288102347</v>
      </c>
      <c r="AP108" s="3">
        <v>269.7326</v>
      </c>
      <c r="AQ108" s="3" t="s">
        <v>313</v>
      </c>
      <c r="AR108" s="3">
        <v>84.682</v>
      </c>
      <c r="AS108" s="3">
        <v>24.8231</v>
      </c>
      <c r="AT108" s="3">
        <v>111.227520285421</v>
      </c>
      <c r="AX108" s="2">
        <v>88.5666666666667</v>
      </c>
      <c r="AY108" s="2">
        <v>96.82624379738832</v>
      </c>
      <c r="AZ108" s="2">
        <v>86.22613803230544</v>
      </c>
    </row>
    <row r="109" spans="1:52" ht="12.75">
      <c r="A109" s="2" t="s">
        <v>446</v>
      </c>
      <c r="B109" s="3">
        <v>93.15533785840029</v>
      </c>
      <c r="C109" s="3">
        <v>91.86269610295172</v>
      </c>
      <c r="D109" s="3">
        <v>92.74467428218527</v>
      </c>
      <c r="E109" s="3">
        <v>93.99532132172631</v>
      </c>
      <c r="F109" s="4">
        <v>109.59228051347799</v>
      </c>
      <c r="G109" s="3">
        <v>78.99740100806304</v>
      </c>
      <c r="H109" s="3">
        <v>88.18805918181256</v>
      </c>
      <c r="I109" s="3">
        <v>88.37565011820331</v>
      </c>
      <c r="J109" s="3">
        <v>92.39246267769295</v>
      </c>
      <c r="K109" s="3">
        <v>89.12619692741227</v>
      </c>
      <c r="L109" s="3">
        <v>87.77837748955892</v>
      </c>
      <c r="M109" s="3">
        <v>87.76069639343136</v>
      </c>
      <c r="N109" s="3"/>
      <c r="O109" s="3">
        <f>SUMPRODUCT(B109:M109,NGDP_EDSS_A!$B$112:$M$112)</f>
        <v>96.95379071493987</v>
      </c>
      <c r="P109" s="3">
        <f t="shared" si="3"/>
        <v>2.565915638810412</v>
      </c>
      <c r="R109" s="3">
        <v>45.2904495892196</v>
      </c>
      <c r="S109" s="3">
        <v>59.398</v>
      </c>
      <c r="T109" s="3">
        <v>26.152</v>
      </c>
      <c r="U109" s="3">
        <v>316.243</v>
      </c>
      <c r="V109" s="3">
        <v>468.075794525684</v>
      </c>
      <c r="W109" s="3">
        <v>32.3763227342289</v>
      </c>
      <c r="X109" s="4" t="s">
        <v>497</v>
      </c>
      <c r="Y109" s="3">
        <v>270.0545</v>
      </c>
      <c r="Z109" s="3" t="s">
        <v>313</v>
      </c>
      <c r="AA109" s="3">
        <v>85.218</v>
      </c>
      <c r="AB109" s="3">
        <v>24.914</v>
      </c>
      <c r="AC109" s="3">
        <v>111.692768568781</v>
      </c>
      <c r="AE109" s="13">
        <v>1382.2835</v>
      </c>
      <c r="AF109" s="13"/>
      <c r="AG109" s="3">
        <f t="shared" si="2"/>
        <v>1457.8528114722715</v>
      </c>
      <c r="AI109" s="3">
        <v>45.2904495892196</v>
      </c>
      <c r="AJ109" s="3">
        <v>59.398</v>
      </c>
      <c r="AK109" s="3">
        <v>26.152</v>
      </c>
      <c r="AL109" s="3">
        <v>316.243</v>
      </c>
      <c r="AM109" s="3">
        <v>468.075794525684</v>
      </c>
      <c r="AN109" s="3">
        <v>32.3763227342289</v>
      </c>
      <c r="AO109" s="3">
        <v>18.437976054357833</v>
      </c>
      <c r="AP109" s="3">
        <v>270.0545</v>
      </c>
      <c r="AQ109" s="3" t="s">
        <v>313</v>
      </c>
      <c r="AR109" s="3">
        <v>85.218</v>
      </c>
      <c r="AS109" s="3">
        <v>24.914</v>
      </c>
      <c r="AT109" s="3">
        <v>111.692768568781</v>
      </c>
      <c r="AX109" s="2">
        <v>89.3</v>
      </c>
      <c r="AY109" s="2">
        <v>97.88703817901228</v>
      </c>
      <c r="AZ109" s="2">
        <v>87.79246206559002</v>
      </c>
    </row>
    <row r="110" spans="1:52" ht="12.75">
      <c r="A110" s="2" t="s">
        <v>447</v>
      </c>
      <c r="B110" s="3">
        <v>94.12444410400109</v>
      </c>
      <c r="C110" s="3">
        <v>92.48309673531372</v>
      </c>
      <c r="D110" s="3">
        <v>92.80642173510314</v>
      </c>
      <c r="E110" s="3">
        <v>94.27649189104106</v>
      </c>
      <c r="F110" s="4">
        <v>109.94241559499069</v>
      </c>
      <c r="G110" s="3">
        <v>78.97323539135773</v>
      </c>
      <c r="H110" s="3">
        <v>88.57081985534472</v>
      </c>
      <c r="I110" s="3">
        <v>89.32145390070922</v>
      </c>
      <c r="J110" s="3">
        <v>92.59397002621066</v>
      </c>
      <c r="K110" s="3">
        <v>89.30814016990017</v>
      </c>
      <c r="L110" s="3">
        <v>87.93960778145787</v>
      </c>
      <c r="M110" s="3">
        <v>88.118173771816</v>
      </c>
      <c r="N110" s="3"/>
      <c r="O110" s="3">
        <f>SUMPRODUCT(B110:M110,NGDP_EDSS_A!$B$112:$M$112)</f>
        <v>97.39824071602918</v>
      </c>
      <c r="P110" s="3">
        <f t="shared" si="3"/>
        <v>2.4117423847999753</v>
      </c>
      <c r="R110" s="3">
        <v>45.5861450300559</v>
      </c>
      <c r="S110" s="3">
        <v>59.793</v>
      </c>
      <c r="T110" s="3">
        <v>26.25</v>
      </c>
      <c r="U110" s="3">
        <v>316.223</v>
      </c>
      <c r="V110" s="3">
        <v>468.849217847769</v>
      </c>
      <c r="W110" s="3">
        <v>33.1210672960945</v>
      </c>
      <c r="X110" s="4" t="s">
        <v>497</v>
      </c>
      <c r="Y110" s="3">
        <v>271.7391</v>
      </c>
      <c r="Z110" s="3" t="s">
        <v>313</v>
      </c>
      <c r="AA110" s="3">
        <v>86.025</v>
      </c>
      <c r="AB110" s="3">
        <v>25.0565</v>
      </c>
      <c r="AC110" s="3">
        <v>111.667346639853</v>
      </c>
      <c r="AE110" s="13">
        <v>1386.95617</v>
      </c>
      <c r="AF110" s="13"/>
      <c r="AG110" s="3">
        <f t="shared" si="2"/>
        <v>1463.1398647988437</v>
      </c>
      <c r="AI110" s="3">
        <v>45.5861450300559</v>
      </c>
      <c r="AJ110" s="3">
        <v>59.793</v>
      </c>
      <c r="AK110" s="3">
        <v>26.25</v>
      </c>
      <c r="AL110" s="3">
        <v>316.223</v>
      </c>
      <c r="AM110" s="3">
        <v>468.849217847769</v>
      </c>
      <c r="AN110" s="3">
        <v>33.1210672960945</v>
      </c>
      <c r="AO110" s="3">
        <v>18.829487985071573</v>
      </c>
      <c r="AP110" s="3">
        <v>271.7391</v>
      </c>
      <c r="AQ110" s="3" t="s">
        <v>313</v>
      </c>
      <c r="AR110" s="3">
        <v>86.025</v>
      </c>
      <c r="AS110" s="3">
        <v>25.0565</v>
      </c>
      <c r="AT110" s="3">
        <v>111.667346639853</v>
      </c>
      <c r="AX110" s="2">
        <v>89.2</v>
      </c>
      <c r="AY110" s="2">
        <v>97.88703817901231</v>
      </c>
      <c r="AZ110" s="2">
        <v>88.02741067058267</v>
      </c>
    </row>
    <row r="111" spans="1:52" ht="12.75">
      <c r="A111" s="2" t="s">
        <v>448</v>
      </c>
      <c r="B111" s="3">
        <v>93.32493145138022</v>
      </c>
      <c r="C111" s="3">
        <v>92.39118553051937</v>
      </c>
      <c r="D111" s="3">
        <v>92.49768447051534</v>
      </c>
      <c r="E111" s="3">
        <v>94.8107159727377</v>
      </c>
      <c r="F111" s="4">
        <v>109.8257039011531</v>
      </c>
      <c r="G111" s="3">
        <v>81.41396267854498</v>
      </c>
      <c r="H111" s="3">
        <v>88.64737199005116</v>
      </c>
      <c r="I111" s="3">
        <v>90.26728723404256</v>
      </c>
      <c r="J111" s="3">
        <v>92.8438391383726</v>
      </c>
      <c r="K111" s="3">
        <v>89.67202665487675</v>
      </c>
      <c r="L111" s="3">
        <v>88.51543025252555</v>
      </c>
      <c r="M111" s="3">
        <v>88.85375222349212</v>
      </c>
      <c r="N111" s="3"/>
      <c r="O111" s="3">
        <f>SUMPRODUCT(B111:M111,NGDP_EDSS_A!$B$112:$M$112)</f>
        <v>97.74050478133712</v>
      </c>
      <c r="P111" s="3">
        <f t="shared" si="3"/>
        <v>2.3931168534921943</v>
      </c>
      <c r="R111" s="3">
        <v>45.9942054492423</v>
      </c>
      <c r="S111" s="3">
        <v>59.831</v>
      </c>
      <c r="T111" s="3">
        <v>26.449</v>
      </c>
      <c r="U111" s="3">
        <v>316.226</v>
      </c>
      <c r="V111" s="3">
        <v>467.76642519685</v>
      </c>
      <c r="W111" s="3">
        <v>34.0511833215312</v>
      </c>
      <c r="X111" s="4" t="s">
        <v>497</v>
      </c>
      <c r="Y111" s="3">
        <v>273.2355</v>
      </c>
      <c r="Z111" s="3" t="s">
        <v>313</v>
      </c>
      <c r="AA111" s="3">
        <v>86.852</v>
      </c>
      <c r="AB111" s="3">
        <v>25.2878</v>
      </c>
      <c r="AC111" s="3">
        <v>112.617364505945</v>
      </c>
      <c r="AE111" s="13">
        <v>1390.46986</v>
      </c>
      <c r="AF111" s="13"/>
      <c r="AG111" s="3">
        <f t="shared" si="2"/>
        <v>1467.4795800026677</v>
      </c>
      <c r="AI111" s="3">
        <v>45.9942054492423</v>
      </c>
      <c r="AJ111" s="3">
        <v>59.831</v>
      </c>
      <c r="AK111" s="3">
        <v>26.449</v>
      </c>
      <c r="AL111" s="3">
        <v>316.226</v>
      </c>
      <c r="AM111" s="3">
        <v>467.76642519685</v>
      </c>
      <c r="AN111" s="3">
        <v>34.0511833215312</v>
      </c>
      <c r="AO111" s="3">
        <v>19.16910152909907</v>
      </c>
      <c r="AP111" s="3">
        <v>273.2355</v>
      </c>
      <c r="AQ111" s="3" t="s">
        <v>313</v>
      </c>
      <c r="AR111" s="3">
        <v>86.852</v>
      </c>
      <c r="AS111" s="3">
        <v>25.2878</v>
      </c>
      <c r="AT111" s="3">
        <v>112.617364505945</v>
      </c>
      <c r="AX111" s="2">
        <v>89.7333333333333</v>
      </c>
      <c r="AY111" s="2">
        <v>98.37270307662327</v>
      </c>
      <c r="AZ111" s="2">
        <v>88.16446402349486</v>
      </c>
    </row>
    <row r="112" spans="1:52" ht="12.75">
      <c r="A112" s="2" t="s">
        <v>449</v>
      </c>
      <c r="B112" s="3">
        <v>94.39341146658248</v>
      </c>
      <c r="C112" s="3">
        <v>93.46022794031255</v>
      </c>
      <c r="D112" s="3">
        <v>92.8990429144795</v>
      </c>
      <c r="E112" s="3">
        <v>95.4855253390917</v>
      </c>
      <c r="F112" s="4">
        <v>110.72049355390783</v>
      </c>
      <c r="G112" s="3">
        <v>82.93639653094877</v>
      </c>
      <c r="H112" s="3">
        <v>89.03013266358334</v>
      </c>
      <c r="I112" s="3">
        <v>91.22340425531915</v>
      </c>
      <c r="J112" s="3">
        <v>93.3283311448759</v>
      </c>
      <c r="K112" s="3">
        <v>90.41384651157772</v>
      </c>
      <c r="L112" s="3">
        <v>89.20641721780679</v>
      </c>
      <c r="M112" s="3">
        <v>89.93649620609945</v>
      </c>
      <c r="N112" s="3"/>
      <c r="O112" s="3">
        <f>SUMPRODUCT(B112:M112,NGDP_EDSS_A!$B$113:$M$113)</f>
        <v>98.45543874968959</v>
      </c>
      <c r="P112" s="3">
        <f t="shared" si="3"/>
        <v>2.3224974913967467</v>
      </c>
      <c r="R112" s="3">
        <v>46.3413700299454</v>
      </c>
      <c r="S112" s="3">
        <v>59.759</v>
      </c>
      <c r="T112" s="3">
        <v>26.662</v>
      </c>
      <c r="U112" s="3">
        <v>318.271</v>
      </c>
      <c r="V112" s="3">
        <v>464.518047244095</v>
      </c>
      <c r="W112" s="3">
        <v>33.2870533281432</v>
      </c>
      <c r="X112" s="4" t="s">
        <v>497</v>
      </c>
      <c r="Y112" s="3">
        <v>274.3268</v>
      </c>
      <c r="Z112" s="3" t="s">
        <v>313</v>
      </c>
      <c r="AA112" s="3">
        <v>86.867</v>
      </c>
      <c r="AB112" s="3">
        <v>25.5024</v>
      </c>
      <c r="AC112" s="3">
        <v>112.96943096636</v>
      </c>
      <c r="AE112" s="13">
        <v>1390.79149</v>
      </c>
      <c r="AF112" s="13"/>
      <c r="AG112" s="3">
        <f t="shared" si="2"/>
        <v>1467.9609182794177</v>
      </c>
      <c r="AI112" s="3">
        <v>46.3413700299454</v>
      </c>
      <c r="AJ112" s="3">
        <v>59.759</v>
      </c>
      <c r="AK112" s="3">
        <v>26.662</v>
      </c>
      <c r="AL112" s="3">
        <v>318.271</v>
      </c>
      <c r="AM112" s="3">
        <v>464.518047244095</v>
      </c>
      <c r="AN112" s="3">
        <v>33.2870533281432</v>
      </c>
      <c r="AO112" s="3">
        <v>19.456816710874005</v>
      </c>
      <c r="AP112" s="3">
        <v>274.3268</v>
      </c>
      <c r="AQ112" s="3" t="s">
        <v>313</v>
      </c>
      <c r="AR112" s="3">
        <v>86.867</v>
      </c>
      <c r="AS112" s="3">
        <v>25.5024</v>
      </c>
      <c r="AT112" s="3">
        <v>112.96943096636</v>
      </c>
      <c r="AX112" s="2">
        <v>90.2</v>
      </c>
      <c r="AY112" s="2">
        <v>98.23211586942008</v>
      </c>
      <c r="AZ112" s="2">
        <v>88.6147821830643</v>
      </c>
    </row>
    <row r="113" spans="1:52" ht="12.75">
      <c r="A113" s="2" t="s">
        <v>450</v>
      </c>
      <c r="B113" s="3">
        <v>94.90022172949037</v>
      </c>
      <c r="C113" s="3">
        <v>93.61688794892885</v>
      </c>
      <c r="D113" s="3">
        <v>93.33127508490277</v>
      </c>
      <c r="E113" s="3">
        <v>96.24468587623994</v>
      </c>
      <c r="F113" s="4">
        <v>111.18734032925809</v>
      </c>
      <c r="G113" s="3">
        <v>85.81210491882283</v>
      </c>
      <c r="H113" s="3">
        <v>89.4128933371155</v>
      </c>
      <c r="I113" s="3">
        <v>92.22813238770657</v>
      </c>
      <c r="J113" s="3">
        <v>93.69098980804098</v>
      </c>
      <c r="K113" s="3">
        <v>91.09879989424148</v>
      </c>
      <c r="L113" s="3">
        <v>90.70355564258278</v>
      </c>
      <c r="M113" s="3">
        <v>90.9264335616262</v>
      </c>
      <c r="N113" s="3"/>
      <c r="O113" s="3">
        <f>SUMPRODUCT(B113:M113,NGDP_EDSS_A!$B$113:$M$113)</f>
        <v>99.18825101505918</v>
      </c>
      <c r="P113" s="3">
        <f t="shared" si="3"/>
        <v>2.304665226230296</v>
      </c>
      <c r="R113" s="3">
        <v>46.5579594837423</v>
      </c>
      <c r="S113" s="3">
        <v>60.134</v>
      </c>
      <c r="T113" s="3">
        <v>26.841</v>
      </c>
      <c r="U113" s="3">
        <v>318.756</v>
      </c>
      <c r="V113" s="3">
        <v>471.994472690914</v>
      </c>
      <c r="W113" s="3">
        <v>33.4440736269342</v>
      </c>
      <c r="X113" s="4" t="s">
        <v>497</v>
      </c>
      <c r="Y113" s="3">
        <v>272.1075</v>
      </c>
      <c r="Z113" s="3" t="s">
        <v>313</v>
      </c>
      <c r="AA113" s="3">
        <v>88.435</v>
      </c>
      <c r="AB113" s="3">
        <v>25.8571</v>
      </c>
      <c r="AC113" s="3">
        <v>114.436607282556</v>
      </c>
      <c r="AE113" s="13">
        <v>1401.81834</v>
      </c>
      <c r="AF113" s="13"/>
      <c r="AG113" s="3">
        <f t="shared" si="2"/>
        <v>1478.4103240867569</v>
      </c>
      <c r="AI113" s="3">
        <v>46.5579594837423</v>
      </c>
      <c r="AJ113" s="3">
        <v>60.134</v>
      </c>
      <c r="AK113" s="3">
        <v>26.841</v>
      </c>
      <c r="AL113" s="3">
        <v>318.756</v>
      </c>
      <c r="AM113" s="3">
        <v>471.994472690914</v>
      </c>
      <c r="AN113" s="3">
        <v>33.4440736269342</v>
      </c>
      <c r="AO113" s="3">
        <v>19.84661100261049</v>
      </c>
      <c r="AP113" s="3">
        <v>272.1075</v>
      </c>
      <c r="AQ113" s="3" t="s">
        <v>313</v>
      </c>
      <c r="AR113" s="3">
        <v>88.435</v>
      </c>
      <c r="AS113" s="3">
        <v>25.8571</v>
      </c>
      <c r="AT113" s="3">
        <v>114.436607282556</v>
      </c>
      <c r="AX113" s="2">
        <v>91.0666666666667</v>
      </c>
      <c r="AY113" s="2">
        <v>98.65387749102962</v>
      </c>
      <c r="AZ113" s="2">
        <v>89.76994615761116</v>
      </c>
    </row>
    <row r="114" spans="1:52" ht="12.75">
      <c r="A114" s="2" t="s">
        <v>451</v>
      </c>
      <c r="B114" s="3">
        <v>95.1853025023763</v>
      </c>
      <c r="C114" s="3">
        <v>94.27172678494497</v>
      </c>
      <c r="D114" s="3">
        <v>93.30040135844337</v>
      </c>
      <c r="E114" s="3">
        <v>96.01974942078834</v>
      </c>
      <c r="F114" s="4">
        <v>111.45966761487911</v>
      </c>
      <c r="G114" s="3">
        <v>85.30462696802157</v>
      </c>
      <c r="H114" s="3">
        <v>89.87220614535411</v>
      </c>
      <c r="I114" s="3">
        <v>92.4645390070922</v>
      </c>
      <c r="J114" s="3">
        <v>93.86606640405178</v>
      </c>
      <c r="K114" s="3">
        <v>91.21792222166091</v>
      </c>
      <c r="L114" s="3">
        <v>91.11814782175153</v>
      </c>
      <c r="M114" s="3">
        <v>91.3492193072157</v>
      </c>
      <c r="N114" s="3"/>
      <c r="O114" s="3">
        <f>SUMPRODUCT(B114:M114,NGDP_EDSS_A!$B$113:$M$113)</f>
        <v>99.34855592644294</v>
      </c>
      <c r="P114" s="3">
        <f t="shared" si="3"/>
        <v>2.002413181260665</v>
      </c>
      <c r="R114" s="3">
        <v>46.7485918958422</v>
      </c>
      <c r="S114" s="3">
        <v>60.26</v>
      </c>
      <c r="T114" s="3">
        <v>27.252</v>
      </c>
      <c r="U114" s="3">
        <v>319.652</v>
      </c>
      <c r="V114" s="3">
        <v>474.211619547557</v>
      </c>
      <c r="W114" s="3">
        <v>34.1838372083351</v>
      </c>
      <c r="X114" s="4" t="s">
        <v>497</v>
      </c>
      <c r="Y114" s="3">
        <v>272.8054</v>
      </c>
      <c r="Z114" s="3" t="s">
        <v>313</v>
      </c>
      <c r="AA114" s="3">
        <v>89.27</v>
      </c>
      <c r="AB114" s="3">
        <v>26.169</v>
      </c>
      <c r="AC114" s="3">
        <v>115.092227498395</v>
      </c>
      <c r="AE114" s="13">
        <v>1408.60191</v>
      </c>
      <c r="AF114" s="13"/>
      <c r="AG114" s="3">
        <f t="shared" si="2"/>
        <v>1485.9831606033054</v>
      </c>
      <c r="AI114" s="3">
        <v>46.7485918958422</v>
      </c>
      <c r="AJ114" s="3">
        <v>60.26</v>
      </c>
      <c r="AK114" s="3">
        <v>27.252</v>
      </c>
      <c r="AL114" s="3">
        <v>319.652</v>
      </c>
      <c r="AM114" s="3">
        <v>474.211619547557</v>
      </c>
      <c r="AN114" s="3">
        <v>34.1838372083351</v>
      </c>
      <c r="AO114" s="3">
        <v>20.33848445317589</v>
      </c>
      <c r="AP114" s="3">
        <v>272.8054</v>
      </c>
      <c r="AQ114" s="3" t="s">
        <v>313</v>
      </c>
      <c r="AR114" s="3">
        <v>89.27</v>
      </c>
      <c r="AS114" s="3">
        <v>26.169</v>
      </c>
      <c r="AT114" s="3">
        <v>115.092227498395</v>
      </c>
      <c r="AX114" s="2">
        <v>91.2333333333333</v>
      </c>
      <c r="AY114" s="2">
        <v>98.05318669661605</v>
      </c>
      <c r="AZ114" s="2">
        <v>89.92657856093979</v>
      </c>
    </row>
    <row r="115" spans="1:52" ht="12.75">
      <c r="A115" s="2" t="s">
        <v>452</v>
      </c>
      <c r="B115" s="3">
        <v>95.62876148242002</v>
      </c>
      <c r="C115" s="3">
        <v>94.64457760545176</v>
      </c>
      <c r="D115" s="3">
        <v>93.2695276319849</v>
      </c>
      <c r="E115" s="3">
        <v>96.41338821782846</v>
      </c>
      <c r="F115" s="4">
        <v>111.49857151282498</v>
      </c>
      <c r="G115" s="3">
        <v>87.60036055497916</v>
      </c>
      <c r="H115" s="3">
        <v>90.33151895359272</v>
      </c>
      <c r="I115" s="3">
        <v>92.90780141843972</v>
      </c>
      <c r="J115" s="3">
        <v>94.27562058400581</v>
      </c>
      <c r="K115" s="3">
        <v>91.84331444061452</v>
      </c>
      <c r="L115" s="3">
        <v>91.25634521480777</v>
      </c>
      <c r="M115" s="3">
        <v>91.79950331268098</v>
      </c>
      <c r="N115" s="3"/>
      <c r="O115" s="3">
        <f>SUMPRODUCT(B115:M115,NGDP_EDSS_A!$B$113:$M$113)</f>
        <v>99.67828049894415</v>
      </c>
      <c r="P115" s="3">
        <f t="shared" si="3"/>
        <v>1.982571833389013</v>
      </c>
      <c r="R115" s="3">
        <v>46.9334229834041</v>
      </c>
      <c r="S115" s="3">
        <v>60.718</v>
      </c>
      <c r="T115" s="3">
        <v>27.79</v>
      </c>
      <c r="U115" s="3">
        <v>319.78</v>
      </c>
      <c r="V115" s="3">
        <v>475.861589301337</v>
      </c>
      <c r="W115" s="3">
        <v>34.3057159995002</v>
      </c>
      <c r="X115" s="4" t="s">
        <v>497</v>
      </c>
      <c r="Y115" s="3">
        <v>271.9359</v>
      </c>
      <c r="Z115" s="3" t="s">
        <v>313</v>
      </c>
      <c r="AA115" s="3">
        <v>89.883</v>
      </c>
      <c r="AB115" s="3">
        <v>26.1793</v>
      </c>
      <c r="AC115" s="3">
        <v>115.515734252688</v>
      </c>
      <c r="AE115" s="13">
        <v>1411.8139</v>
      </c>
      <c r="AF115" s="13"/>
      <c r="AG115" s="3">
        <f t="shared" si="2"/>
        <v>1489.8420580433626</v>
      </c>
      <c r="AI115" s="3">
        <v>46.9334229834041</v>
      </c>
      <c r="AJ115" s="3">
        <v>60.718</v>
      </c>
      <c r="AK115" s="3">
        <v>27.79</v>
      </c>
      <c r="AL115" s="3">
        <v>319.78</v>
      </c>
      <c r="AM115" s="3">
        <v>475.861589301337</v>
      </c>
      <c r="AN115" s="3">
        <v>34.3057159995002</v>
      </c>
      <c r="AO115" s="3">
        <v>20.93939550643337</v>
      </c>
      <c r="AP115" s="3">
        <v>271.9359</v>
      </c>
      <c r="AQ115" s="3" t="s">
        <v>313</v>
      </c>
      <c r="AR115" s="3">
        <v>89.883</v>
      </c>
      <c r="AS115" s="3">
        <v>26.1793</v>
      </c>
      <c r="AT115" s="3">
        <v>115.515734252688</v>
      </c>
      <c r="AX115" s="2">
        <v>91.8333333333333</v>
      </c>
      <c r="AY115" s="2">
        <v>98.12987062781777</v>
      </c>
      <c r="AZ115" s="2">
        <v>90.47479197258913</v>
      </c>
    </row>
    <row r="116" spans="1:52" ht="12.75">
      <c r="A116" s="2" t="s">
        <v>453</v>
      </c>
      <c r="B116" s="3">
        <v>95.97719353816946</v>
      </c>
      <c r="C116" s="3">
        <v>95.24615203853837</v>
      </c>
      <c r="D116" s="3">
        <v>93.39302253781972</v>
      </c>
      <c r="E116" s="3">
        <v>96.89137818566282</v>
      </c>
      <c r="F116" s="4">
        <v>112.70459234914654</v>
      </c>
      <c r="G116" s="3">
        <v>88.27405247813411</v>
      </c>
      <c r="H116" s="3">
        <v>90.25496681888629</v>
      </c>
      <c r="I116" s="3">
        <v>93.49881796690337</v>
      </c>
      <c r="J116" s="3">
        <v>94.6132683048837</v>
      </c>
      <c r="K116" s="3">
        <v>92.20068142287373</v>
      </c>
      <c r="L116" s="3">
        <v>91.8118735543562</v>
      </c>
      <c r="M116" s="3">
        <v>92.22228905827053</v>
      </c>
      <c r="N116" s="3"/>
      <c r="O116" s="3">
        <f>SUMPRODUCT(B116:M116,NGDP_EDSS_A!$B$114:$M$114)</f>
        <v>100.26464077198852</v>
      </c>
      <c r="P116" s="3">
        <f t="shared" si="3"/>
        <v>1.837584642630663</v>
      </c>
      <c r="R116" s="3">
        <v>47.0856241349503</v>
      </c>
      <c r="S116" s="3">
        <v>61.527</v>
      </c>
      <c r="T116" s="3">
        <v>28.083</v>
      </c>
      <c r="U116" s="3">
        <v>321.605</v>
      </c>
      <c r="V116" s="3">
        <v>474.263181102362</v>
      </c>
      <c r="W116" s="3">
        <v>34.6142382249903</v>
      </c>
      <c r="X116" s="3">
        <v>21.627</v>
      </c>
      <c r="Y116" s="3">
        <v>274.1926</v>
      </c>
      <c r="Z116" s="3" t="s">
        <v>313</v>
      </c>
      <c r="AA116" s="3">
        <v>90.74</v>
      </c>
      <c r="AB116" s="3">
        <v>26.6098</v>
      </c>
      <c r="AC116" s="3">
        <v>117.14835667756</v>
      </c>
      <c r="AE116" s="13">
        <v>1418.85725</v>
      </c>
      <c r="AF116" s="13"/>
      <c r="AG116" s="3">
        <f t="shared" si="2"/>
        <v>1497.4958001398627</v>
      </c>
      <c r="AI116" s="3">
        <v>47.0856241349503</v>
      </c>
      <c r="AJ116" s="3">
        <v>61.527</v>
      </c>
      <c r="AK116" s="3">
        <v>28.083</v>
      </c>
      <c r="AL116" s="3">
        <v>321.605</v>
      </c>
      <c r="AM116" s="3">
        <v>474.263181102362</v>
      </c>
      <c r="AN116" s="3">
        <v>34.6142382249903</v>
      </c>
      <c r="AO116" s="3">
        <v>21.627</v>
      </c>
      <c r="AP116" s="3">
        <v>274.1926</v>
      </c>
      <c r="AQ116" s="3" t="s">
        <v>313</v>
      </c>
      <c r="AR116" s="3">
        <v>90.74</v>
      </c>
      <c r="AS116" s="3">
        <v>26.6098</v>
      </c>
      <c r="AT116" s="3">
        <v>117.14835667756</v>
      </c>
      <c r="AX116" s="2">
        <v>92.1333333333333</v>
      </c>
      <c r="AY116" s="2">
        <v>98.06596735181633</v>
      </c>
      <c r="AZ116" s="2">
        <v>91.00342633382262</v>
      </c>
    </row>
    <row r="117" spans="1:52" ht="12.75">
      <c r="A117" s="2" t="s">
        <v>454</v>
      </c>
      <c r="B117" s="3">
        <v>96.29394995248653</v>
      </c>
      <c r="C117" s="3">
        <v>95.0456272275095</v>
      </c>
      <c r="D117" s="3">
        <v>94.2358752701445</v>
      </c>
      <c r="E117" s="3">
        <v>97.1163146411136</v>
      </c>
      <c r="F117" s="4">
        <v>112.86020794092995</v>
      </c>
      <c r="G117" s="3">
        <v>90.61127308066084</v>
      </c>
      <c r="H117" s="3">
        <v>90.81634914006679</v>
      </c>
      <c r="I117" s="3">
        <v>93.97163120567376</v>
      </c>
      <c r="J117" s="3">
        <v>94.70705933846088</v>
      </c>
      <c r="K117" s="3">
        <v>92.82607364182732</v>
      </c>
      <c r="L117" s="3">
        <v>92.52120277563607</v>
      </c>
      <c r="M117" s="3">
        <v>92.35634307516479</v>
      </c>
      <c r="N117" s="3"/>
      <c r="O117" s="3">
        <f>SUMPRODUCT(B117:M117,NGDP_EDSS_A!$B$114:$M$114)</f>
        <v>100.57975634524932</v>
      </c>
      <c r="P117" s="3">
        <f t="shared" si="3"/>
        <v>1.4028933023316315</v>
      </c>
      <c r="R117" s="3">
        <v>47.3740815921879</v>
      </c>
      <c r="S117" s="3">
        <v>62.173</v>
      </c>
      <c r="T117" s="3">
        <v>28.574</v>
      </c>
      <c r="U117" s="3">
        <v>324.467</v>
      </c>
      <c r="V117" s="3">
        <v>480.089636795401</v>
      </c>
      <c r="W117" s="3">
        <v>34.7266969903078</v>
      </c>
      <c r="X117" s="3">
        <v>23.256</v>
      </c>
      <c r="Y117" s="3">
        <v>277.8368</v>
      </c>
      <c r="Z117" s="3" t="s">
        <v>313</v>
      </c>
      <c r="AA117" s="3">
        <v>91.83</v>
      </c>
      <c r="AB117" s="3">
        <v>26.9531</v>
      </c>
      <c r="AC117" s="3">
        <v>117.999423300599</v>
      </c>
      <c r="AE117" s="13">
        <v>1434.90832</v>
      </c>
      <c r="AF117" s="13"/>
      <c r="AG117" s="3">
        <f t="shared" si="2"/>
        <v>1515.2797386784955</v>
      </c>
      <c r="AI117" s="3">
        <v>47.3740815921879</v>
      </c>
      <c r="AJ117" s="3">
        <v>62.173</v>
      </c>
      <c r="AK117" s="3">
        <v>28.574</v>
      </c>
      <c r="AL117" s="3">
        <v>324.467</v>
      </c>
      <c r="AM117" s="3">
        <v>480.089636795401</v>
      </c>
      <c r="AN117" s="3">
        <v>34.7266969903078</v>
      </c>
      <c r="AO117" s="3">
        <v>23.256</v>
      </c>
      <c r="AP117" s="3">
        <v>277.8368</v>
      </c>
      <c r="AQ117" s="3" t="s">
        <v>313</v>
      </c>
      <c r="AR117" s="3">
        <v>91.83</v>
      </c>
      <c r="AS117" s="3">
        <v>26.9531</v>
      </c>
      <c r="AT117" s="3">
        <v>117.999423300599</v>
      </c>
      <c r="AX117" s="2">
        <v>92.9666666666667</v>
      </c>
      <c r="AY117" s="2">
        <v>98.84558731903395</v>
      </c>
      <c r="AZ117" s="2">
        <v>92.15859030837005</v>
      </c>
    </row>
    <row r="118" spans="1:52" ht="12.75">
      <c r="A118" s="2" t="s">
        <v>455</v>
      </c>
      <c r="B118" s="3">
        <v>96.26227431105511</v>
      </c>
      <c r="C118" s="3">
        <v>95.95425527748404</v>
      </c>
      <c r="D118" s="3">
        <v>94.65575794998458</v>
      </c>
      <c r="E118" s="3">
        <v>97.22878286883983</v>
      </c>
      <c r="F118" s="4">
        <v>113.91061318546808</v>
      </c>
      <c r="G118" s="3">
        <v>89.82896015549078</v>
      </c>
      <c r="H118" s="3">
        <v>90.99497078771515</v>
      </c>
      <c r="I118" s="3">
        <v>94.14893617021276</v>
      </c>
      <c r="J118" s="3">
        <v>95.21978365534889</v>
      </c>
      <c r="K118" s="3">
        <v>93.36212411521613</v>
      </c>
      <c r="L118" s="3">
        <v>92.55204317656128</v>
      </c>
      <c r="M118" s="3">
        <v>92.99567761727577</v>
      </c>
      <c r="N118" s="3"/>
      <c r="O118" s="3">
        <f>SUMPRODUCT(B118:M118,NGDP_EDSS_A!$B$114:$M$114)</f>
        <v>101.0908675732982</v>
      </c>
      <c r="P118" s="3">
        <f t="shared" si="3"/>
        <v>1.7537362577723314</v>
      </c>
      <c r="R118" s="3">
        <v>47.8577164568058</v>
      </c>
      <c r="S118" s="3">
        <v>62.615</v>
      </c>
      <c r="T118" s="3">
        <v>29.081</v>
      </c>
      <c r="U118" s="3">
        <v>327.187</v>
      </c>
      <c r="V118" s="3">
        <v>481.791168103987</v>
      </c>
      <c r="W118" s="3">
        <v>35.1788410764048</v>
      </c>
      <c r="X118" s="3">
        <v>23.022000000000002</v>
      </c>
      <c r="Y118" s="3">
        <v>279.0223</v>
      </c>
      <c r="Z118" s="3" t="s">
        <v>313</v>
      </c>
      <c r="AA118" s="3">
        <v>93.007</v>
      </c>
      <c r="AB118" s="3">
        <v>27.148</v>
      </c>
      <c r="AC118" s="3">
        <v>119.341679167048</v>
      </c>
      <c r="AE118" s="13">
        <v>1445.27595</v>
      </c>
      <c r="AF118" s="13"/>
      <c r="AG118" s="3">
        <f t="shared" si="2"/>
        <v>1525.2517048042455</v>
      </c>
      <c r="AI118" s="3">
        <v>47.8577164568058</v>
      </c>
      <c r="AJ118" s="3">
        <v>62.615</v>
      </c>
      <c r="AK118" s="3">
        <v>29.081</v>
      </c>
      <c r="AL118" s="3">
        <v>327.187</v>
      </c>
      <c r="AM118" s="3">
        <v>481.791168103987</v>
      </c>
      <c r="AN118" s="3">
        <v>35.1788410764048</v>
      </c>
      <c r="AO118" s="3">
        <v>23.022000000000002</v>
      </c>
      <c r="AP118" s="3">
        <v>279.0223</v>
      </c>
      <c r="AQ118" s="3" t="s">
        <v>313</v>
      </c>
      <c r="AR118" s="3">
        <v>93.007</v>
      </c>
      <c r="AS118" s="3">
        <v>27.148</v>
      </c>
      <c r="AT118" s="3">
        <v>119.341679167048</v>
      </c>
      <c r="AX118" s="2">
        <v>93.4333333333333</v>
      </c>
      <c r="AY118" s="2">
        <v>99.10120042303971</v>
      </c>
      <c r="AZ118" s="2">
        <v>93.05922662750837</v>
      </c>
    </row>
    <row r="119" spans="1:52" ht="12.75">
      <c r="A119" s="2" t="s">
        <v>456</v>
      </c>
      <c r="B119" s="3">
        <v>96.61070636680456</v>
      </c>
      <c r="C119" s="3">
        <v>95.86652567265891</v>
      </c>
      <c r="D119" s="3">
        <v>94.97066995986418</v>
      </c>
      <c r="E119" s="3">
        <v>97.53807049508485</v>
      </c>
      <c r="F119" s="4">
        <v>113.75499759368464</v>
      </c>
      <c r="G119" s="3">
        <v>91.86329770003239</v>
      </c>
      <c r="H119" s="3">
        <v>91.73497475654402</v>
      </c>
      <c r="I119" s="3">
        <v>94.73995271867642</v>
      </c>
      <c r="J119" s="3">
        <v>95.75126617895329</v>
      </c>
      <c r="K119" s="3">
        <v>94.0470774978799</v>
      </c>
      <c r="L119" s="3">
        <v>93.23053199691594</v>
      </c>
      <c r="M119" s="3">
        <v>93.61095118199553</v>
      </c>
      <c r="N119" s="3"/>
      <c r="O119" s="3">
        <f>SUMPRODUCT(B119:M119,NGDP_EDSS_A!$B$114:$M$114)</f>
        <v>101.38057836526181</v>
      </c>
      <c r="P119" s="3">
        <f t="shared" si="3"/>
        <v>1.7077921667556284</v>
      </c>
      <c r="R119" s="3">
        <v>48.3824758820955</v>
      </c>
      <c r="S119" s="3">
        <v>63.075</v>
      </c>
      <c r="T119" s="3">
        <v>29.472</v>
      </c>
      <c r="U119" s="3">
        <v>329.82</v>
      </c>
      <c r="V119" s="3">
        <v>485.503600049994</v>
      </c>
      <c r="W119" s="3">
        <v>35.6196996292748</v>
      </c>
      <c r="X119" s="3">
        <v>24.253</v>
      </c>
      <c r="Y119" s="3">
        <v>281.5995</v>
      </c>
      <c r="Z119" s="3" t="s">
        <v>313</v>
      </c>
      <c r="AA119" s="3">
        <v>94.041</v>
      </c>
      <c r="AB119" s="3">
        <v>27.341900000000003</v>
      </c>
      <c r="AC119" s="3">
        <v>121.243701036706</v>
      </c>
      <c r="AE119" s="13">
        <v>1459.62878</v>
      </c>
      <c r="AF119" s="13"/>
      <c r="AG119" s="3">
        <f t="shared" si="2"/>
        <v>1540.3518765980702</v>
      </c>
      <c r="AI119" s="3">
        <v>48.3824758820955</v>
      </c>
      <c r="AJ119" s="3">
        <v>63.075</v>
      </c>
      <c r="AK119" s="3">
        <v>29.472</v>
      </c>
      <c r="AL119" s="3">
        <v>329.82</v>
      </c>
      <c r="AM119" s="3">
        <v>485.503600049994</v>
      </c>
      <c r="AN119" s="3">
        <v>35.6196996292748</v>
      </c>
      <c r="AO119" s="3">
        <v>24.253</v>
      </c>
      <c r="AP119" s="3">
        <v>281.5995</v>
      </c>
      <c r="AQ119" s="3" t="s">
        <v>313</v>
      </c>
      <c r="AR119" s="3">
        <v>94.041</v>
      </c>
      <c r="AS119" s="3">
        <v>27.341900000000003</v>
      </c>
      <c r="AT119" s="3">
        <v>121.243701036706</v>
      </c>
      <c r="AX119" s="2">
        <v>93.8</v>
      </c>
      <c r="AY119" s="2">
        <v>99.66354925185244</v>
      </c>
      <c r="AZ119" s="2">
        <v>93.80323054331865</v>
      </c>
    </row>
    <row r="120" spans="1:52" ht="12.75">
      <c r="A120" s="2" t="s">
        <v>457</v>
      </c>
      <c r="B120" s="3">
        <v>96.99081406398543</v>
      </c>
      <c r="C120" s="3">
        <v>95.94172247679472</v>
      </c>
      <c r="D120" s="3">
        <v>95.13121333744952</v>
      </c>
      <c r="E120" s="3">
        <v>97.61904761904765</v>
      </c>
      <c r="F120" s="4">
        <v>114.02732487930565</v>
      </c>
      <c r="G120" s="3">
        <v>92.17071590540978</v>
      </c>
      <c r="H120" s="3">
        <v>91.9948791324648</v>
      </c>
      <c r="I120" s="3">
        <v>95.3900709219858</v>
      </c>
      <c r="J120" s="3">
        <v>95.81691990245731</v>
      </c>
      <c r="K120" s="3">
        <v>94.16619982529933</v>
      </c>
      <c r="L120" s="3">
        <v>93.69313801079413</v>
      </c>
      <c r="M120" s="3">
        <v>93.92374388808209</v>
      </c>
      <c r="N120" s="3"/>
      <c r="O120" s="3">
        <f>SUMPRODUCT(B120:M120,NGDP_EDSS_A!$B$115:$M$115)</f>
        <v>101.55136908724158</v>
      </c>
      <c r="P120" s="3">
        <f t="shared" si="3"/>
        <v>1.2833320952889027</v>
      </c>
      <c r="R120" s="3">
        <v>48.9079681566479</v>
      </c>
      <c r="S120" s="3">
        <v>63.216</v>
      </c>
      <c r="T120" s="3">
        <v>29.79</v>
      </c>
      <c r="U120" s="3">
        <v>332.939</v>
      </c>
      <c r="V120" s="3">
        <v>490.350386201725</v>
      </c>
      <c r="W120" s="3">
        <v>34.8175305566368</v>
      </c>
      <c r="X120" s="3">
        <v>23.862000000000002</v>
      </c>
      <c r="Y120" s="3">
        <v>280.9031</v>
      </c>
      <c r="Z120" s="3" t="s">
        <v>313</v>
      </c>
      <c r="AA120" s="3">
        <v>95.027</v>
      </c>
      <c r="AB120" s="3">
        <v>27.7513</v>
      </c>
      <c r="AC120" s="3">
        <v>122.288036547075</v>
      </c>
      <c r="AE120" s="13">
        <v>1469.00786</v>
      </c>
      <c r="AF120" s="13"/>
      <c r="AG120" s="3">
        <f t="shared" si="2"/>
        <v>1549.8523214620845</v>
      </c>
      <c r="AI120" s="3">
        <v>48.9079681566479</v>
      </c>
      <c r="AJ120" s="3">
        <v>63.216</v>
      </c>
      <c r="AK120" s="3">
        <v>29.79</v>
      </c>
      <c r="AL120" s="3">
        <v>332.939</v>
      </c>
      <c r="AM120" s="3">
        <v>490.350386201725</v>
      </c>
      <c r="AN120" s="3">
        <v>34.8175305566368</v>
      </c>
      <c r="AO120" s="3">
        <v>23.862000000000002</v>
      </c>
      <c r="AP120" s="3">
        <v>280.9031</v>
      </c>
      <c r="AQ120" s="3" t="s">
        <v>313</v>
      </c>
      <c r="AR120" s="3">
        <v>95.027</v>
      </c>
      <c r="AS120" s="3">
        <v>27.7513</v>
      </c>
      <c r="AT120" s="3">
        <v>122.288036547075</v>
      </c>
      <c r="AX120" s="2">
        <v>94.0333333333333</v>
      </c>
      <c r="AY120" s="2">
        <v>98.58997421502815</v>
      </c>
      <c r="AZ120" s="2">
        <v>94.09691629955947</v>
      </c>
    </row>
    <row r="121" spans="1:52" ht="12.75">
      <c r="A121" s="2" t="s">
        <v>458</v>
      </c>
      <c r="B121" s="3">
        <v>97.21254355400728</v>
      </c>
      <c r="C121" s="3">
        <v>96.61849371401715</v>
      </c>
      <c r="D121" s="3">
        <v>95.73831429453537</v>
      </c>
      <c r="E121" s="3">
        <v>98.0756686236135</v>
      </c>
      <c r="F121" s="4">
        <v>114.4163638587642</v>
      </c>
      <c r="G121" s="3">
        <v>95.39164237123421</v>
      </c>
      <c r="H121" s="3">
        <v>93.29015739136985</v>
      </c>
      <c r="I121" s="3">
        <v>95.89243498817967</v>
      </c>
      <c r="J121" s="3">
        <v>95.82629900581505</v>
      </c>
      <c r="K121" s="3">
        <v>94.88093378981773</v>
      </c>
      <c r="L121" s="3">
        <v>94.95759444872782</v>
      </c>
      <c r="M121" s="3">
        <v>94.21935018174632</v>
      </c>
      <c r="N121" s="3"/>
      <c r="O121" s="3">
        <f>SUMPRODUCT(B121:M121,NGDP_EDSS_A!$B$115:$M$115)</f>
        <v>102.08224344068901</v>
      </c>
      <c r="P121" s="3">
        <f t="shared" si="3"/>
        <v>1.4938265412796081</v>
      </c>
      <c r="R121" s="3">
        <v>49.3019746693235</v>
      </c>
      <c r="S121" s="3">
        <v>63.399</v>
      </c>
      <c r="T121" s="3">
        <v>30.162</v>
      </c>
      <c r="U121" s="3">
        <v>336.159</v>
      </c>
      <c r="V121" s="3">
        <v>488.081677790276</v>
      </c>
      <c r="W121" s="3">
        <v>35.9151070396191</v>
      </c>
      <c r="X121" s="3">
        <v>25.135</v>
      </c>
      <c r="Y121" s="3">
        <v>281.7127</v>
      </c>
      <c r="Z121" s="3" t="s">
        <v>313</v>
      </c>
      <c r="AA121" s="3">
        <v>95.617</v>
      </c>
      <c r="AB121" s="3">
        <v>28.05</v>
      </c>
      <c r="AC121" s="3">
        <v>123.244641375512</v>
      </c>
      <c r="AE121" s="13">
        <v>1475.05565</v>
      </c>
      <c r="AF121" s="13"/>
      <c r="AG121" s="3">
        <f t="shared" si="2"/>
        <v>1556.7781008747306</v>
      </c>
      <c r="AI121" s="3">
        <v>49.3019746693235</v>
      </c>
      <c r="AJ121" s="3">
        <v>63.399</v>
      </c>
      <c r="AK121" s="3">
        <v>30.162</v>
      </c>
      <c r="AL121" s="3">
        <v>336.159</v>
      </c>
      <c r="AM121" s="3">
        <v>488.081677790276</v>
      </c>
      <c r="AN121" s="3">
        <v>35.9151070396191</v>
      </c>
      <c r="AO121" s="3">
        <v>25.135</v>
      </c>
      <c r="AP121" s="3">
        <v>281.7127</v>
      </c>
      <c r="AQ121" s="3" t="s">
        <v>313</v>
      </c>
      <c r="AR121" s="3">
        <v>95.617</v>
      </c>
      <c r="AS121" s="3">
        <v>28.05</v>
      </c>
      <c r="AT121" s="3">
        <v>123.244641375512</v>
      </c>
      <c r="AX121" s="2">
        <v>94.8</v>
      </c>
      <c r="AY121" s="2">
        <v>98.97339387103683</v>
      </c>
      <c r="AZ121" s="2">
        <v>95.83945178658854</v>
      </c>
    </row>
    <row r="122" spans="1:52" ht="12.75">
      <c r="A122" s="2" t="s">
        <v>459</v>
      </c>
      <c r="B122" s="3">
        <v>97.11751662971207</v>
      </c>
      <c r="C122" s="3">
        <v>96.684290917636</v>
      </c>
      <c r="D122" s="3">
        <v>95.80117320160484</v>
      </c>
      <c r="E122" s="3">
        <v>97.84735812133073</v>
      </c>
      <c r="F122" s="4">
        <v>114.72759504233106</v>
      </c>
      <c r="G122" s="3">
        <v>94.42792355037253</v>
      </c>
      <c r="H122" s="3">
        <v>93.71187589426916</v>
      </c>
      <c r="I122" s="3">
        <v>96.06973995271869</v>
      </c>
      <c r="J122" s="3">
        <v>96.12017757768992</v>
      </c>
      <c r="K122" s="3">
        <v>95.05961728094734</v>
      </c>
      <c r="L122" s="3">
        <v>95.420200462606</v>
      </c>
      <c r="M122" s="3">
        <v>94.83806102895049</v>
      </c>
      <c r="N122" s="3"/>
      <c r="O122" s="3">
        <f>SUMPRODUCT(B122:M122,NGDP_EDSS_A!$B$115:$M$115)</f>
        <v>102.22258241081809</v>
      </c>
      <c r="P122" s="3">
        <f t="shared" si="3"/>
        <v>1.1195025472497067</v>
      </c>
      <c r="R122" s="3">
        <v>49.5569394970492</v>
      </c>
      <c r="S122" s="3">
        <v>63.403</v>
      </c>
      <c r="T122" s="3">
        <v>30.464</v>
      </c>
      <c r="U122" s="3">
        <v>337.539</v>
      </c>
      <c r="V122" s="3">
        <v>489.422278215223</v>
      </c>
      <c r="W122" s="3">
        <v>36.9209242606996</v>
      </c>
      <c r="X122" s="3">
        <v>25.495</v>
      </c>
      <c r="Y122" s="3">
        <v>282.7361</v>
      </c>
      <c r="Z122" s="3" t="s">
        <v>313</v>
      </c>
      <c r="AA122" s="3">
        <v>96.369</v>
      </c>
      <c r="AB122" s="3">
        <v>28.5501</v>
      </c>
      <c r="AC122" s="3">
        <v>125.347674633131</v>
      </c>
      <c r="AE122" s="13">
        <v>1484.03571</v>
      </c>
      <c r="AF122" s="13"/>
      <c r="AG122" s="3">
        <f t="shared" si="2"/>
        <v>1565.8040166061026</v>
      </c>
      <c r="AI122" s="3">
        <v>49.5569394970492</v>
      </c>
      <c r="AJ122" s="3">
        <v>63.403</v>
      </c>
      <c r="AK122" s="3">
        <v>30.464</v>
      </c>
      <c r="AL122" s="3">
        <v>337.539</v>
      </c>
      <c r="AM122" s="3">
        <v>489.422278215223</v>
      </c>
      <c r="AN122" s="3">
        <v>36.9209242606996</v>
      </c>
      <c r="AO122" s="3">
        <v>25.495</v>
      </c>
      <c r="AP122" s="3">
        <v>282.7361</v>
      </c>
      <c r="AQ122" s="3" t="s">
        <v>313</v>
      </c>
      <c r="AR122" s="3">
        <v>96.369</v>
      </c>
      <c r="AS122" s="3">
        <v>28.5501</v>
      </c>
      <c r="AT122" s="3">
        <v>125.347674633131</v>
      </c>
      <c r="AX122" s="2">
        <v>95</v>
      </c>
      <c r="AY122" s="2">
        <v>98.48772897342587</v>
      </c>
      <c r="AZ122" s="2">
        <v>96.15271659324522</v>
      </c>
    </row>
    <row r="123" spans="1:52" ht="12.75">
      <c r="A123" s="2" t="s">
        <v>460</v>
      </c>
      <c r="B123" s="3">
        <v>97.30757047830251</v>
      </c>
      <c r="C123" s="3">
        <v>96.5150981083304</v>
      </c>
      <c r="D123" s="3">
        <v>95.86292065452271</v>
      </c>
      <c r="E123" s="3">
        <v>97.8147423352903</v>
      </c>
      <c r="F123" s="4">
        <v>114.29965216492664</v>
      </c>
      <c r="G123" s="3">
        <v>95.77324263038548</v>
      </c>
      <c r="H123" s="3">
        <v>93.80224414489044</v>
      </c>
      <c r="I123" s="3">
        <v>96.39479905437352</v>
      </c>
      <c r="J123" s="3">
        <v>96.17332583005066</v>
      </c>
      <c r="K123" s="3">
        <v>95.71479008175557</v>
      </c>
      <c r="L123" s="3">
        <v>96.09868928296068</v>
      </c>
      <c r="M123" s="3">
        <v>95.0099251531739</v>
      </c>
      <c r="N123" s="3"/>
      <c r="O123" s="3">
        <f>SUMPRODUCT(B123:M123,NGDP_EDSS_A!$B$115:$M$115)</f>
        <v>102.2322510870215</v>
      </c>
      <c r="P123" s="3">
        <f t="shared" si="3"/>
        <v>0.8400748303991845</v>
      </c>
      <c r="R123" s="3">
        <v>49.922835198367</v>
      </c>
      <c r="S123" s="3">
        <v>63.665</v>
      </c>
      <c r="T123" s="3">
        <v>30.815</v>
      </c>
      <c r="U123" s="3">
        <v>338.946</v>
      </c>
      <c r="V123" s="3">
        <v>489.112908886389</v>
      </c>
      <c r="W123" s="3">
        <v>37.1997856041988</v>
      </c>
      <c r="X123" s="3">
        <v>25.49</v>
      </c>
      <c r="Y123" s="3">
        <v>281.9925</v>
      </c>
      <c r="Z123" s="3" t="s">
        <v>313</v>
      </c>
      <c r="AA123" s="3">
        <v>97.107</v>
      </c>
      <c r="AB123" s="3">
        <v>28.845599999999997</v>
      </c>
      <c r="AC123" s="3">
        <v>126.109329649796</v>
      </c>
      <c r="AE123" s="13">
        <v>1487.38345</v>
      </c>
      <c r="AF123" s="13"/>
      <c r="AG123" s="3">
        <f t="shared" si="2"/>
        <v>1569.2059593387507</v>
      </c>
      <c r="AI123" s="3">
        <v>49.922835198367</v>
      </c>
      <c r="AJ123" s="3">
        <v>63.665</v>
      </c>
      <c r="AK123" s="3">
        <v>30.815</v>
      </c>
      <c r="AL123" s="3">
        <v>338.946</v>
      </c>
      <c r="AM123" s="3">
        <v>489.112908886389</v>
      </c>
      <c r="AN123" s="3">
        <v>37.1997856041988</v>
      </c>
      <c r="AO123" s="3">
        <v>25.49</v>
      </c>
      <c r="AP123" s="3">
        <v>281.9925</v>
      </c>
      <c r="AQ123" s="3" t="s">
        <v>313</v>
      </c>
      <c r="AR123" s="3">
        <v>97.107</v>
      </c>
      <c r="AS123" s="3">
        <v>28.845599999999997</v>
      </c>
      <c r="AT123" s="3">
        <v>126.109329649796</v>
      </c>
      <c r="AX123" s="2">
        <v>95.4</v>
      </c>
      <c r="AY123" s="2">
        <v>98.5644129046276</v>
      </c>
      <c r="AZ123" s="2">
        <v>96.58345570239824</v>
      </c>
    </row>
    <row r="124" spans="1:52" ht="12.75">
      <c r="A124" s="2" t="s">
        <v>461</v>
      </c>
      <c r="B124" s="3">
        <v>97.43427304402914</v>
      </c>
      <c r="C124" s="3">
        <v>96.94747973211138</v>
      </c>
      <c r="D124" s="3">
        <v>95.77029947514636</v>
      </c>
      <c r="E124" s="3">
        <v>97.84735812133073</v>
      </c>
      <c r="F124" s="4">
        <v>114.33855606287248</v>
      </c>
      <c r="G124" s="3">
        <v>95.4829931972789</v>
      </c>
      <c r="H124" s="3">
        <v>93.35040289178403</v>
      </c>
      <c r="I124" s="3">
        <v>96.71985815602837</v>
      </c>
      <c r="J124" s="3">
        <v>95.73250797223784</v>
      </c>
      <c r="K124" s="3">
        <v>96.19127939143509</v>
      </c>
      <c r="L124" s="3">
        <v>96.28373168851195</v>
      </c>
      <c r="M124" s="3">
        <v>95.6836325201296</v>
      </c>
      <c r="N124" s="3"/>
      <c r="O124" s="3">
        <f>SUMPRODUCT(B124:M124,NGDP_EDSS_A!$B$116:$M$116)</f>
        <v>102.31345738976519</v>
      </c>
      <c r="P124" s="3">
        <f t="shared" si="3"/>
        <v>0.7504461135023233</v>
      </c>
      <c r="R124" s="3">
        <v>50.4121025447264</v>
      </c>
      <c r="S124" s="3">
        <v>64.531</v>
      </c>
      <c r="T124" s="3">
        <v>30.988</v>
      </c>
      <c r="U124" s="3">
        <v>341.269</v>
      </c>
      <c r="V124" s="3">
        <v>494.114379702537</v>
      </c>
      <c r="W124" s="3">
        <v>36.2686741922927</v>
      </c>
      <c r="X124" s="3">
        <v>26.389</v>
      </c>
      <c r="Y124" s="3">
        <v>283.6739</v>
      </c>
      <c r="Z124" s="3" t="s">
        <v>313</v>
      </c>
      <c r="AA124" s="3">
        <v>98.938</v>
      </c>
      <c r="AB124" s="3">
        <v>29.106</v>
      </c>
      <c r="AC124" s="3">
        <v>126.863122261519</v>
      </c>
      <c r="AE124" s="13">
        <v>1500.3061</v>
      </c>
      <c r="AF124" s="13"/>
      <c r="AG124" s="3">
        <f t="shared" si="2"/>
        <v>1582.5531787010752</v>
      </c>
      <c r="AI124" s="3">
        <v>50.4121025447264</v>
      </c>
      <c r="AJ124" s="3">
        <v>64.531</v>
      </c>
      <c r="AK124" s="3">
        <v>30.988</v>
      </c>
      <c r="AL124" s="3">
        <v>341.269</v>
      </c>
      <c r="AM124" s="3">
        <v>494.114379702537</v>
      </c>
      <c r="AN124" s="3">
        <v>36.2686741922927</v>
      </c>
      <c r="AO124" s="3">
        <v>26.389</v>
      </c>
      <c r="AP124" s="3">
        <v>283.6739</v>
      </c>
      <c r="AQ124" s="3" t="s">
        <v>313</v>
      </c>
      <c r="AR124" s="3">
        <v>98.938</v>
      </c>
      <c r="AS124" s="3">
        <v>29.106</v>
      </c>
      <c r="AT124" s="3">
        <v>126.863122261519</v>
      </c>
      <c r="AX124" s="2">
        <v>95.9333333333333</v>
      </c>
      <c r="AY124" s="2">
        <v>98.52607093902672</v>
      </c>
      <c r="AZ124" s="2">
        <v>96.17229564366109</v>
      </c>
    </row>
    <row r="125" spans="1:52" ht="12.75">
      <c r="A125" s="2" t="s">
        <v>462</v>
      </c>
      <c r="B125" s="3">
        <v>97.56097560975674</v>
      </c>
      <c r="C125" s="3">
        <v>97.5020561626131</v>
      </c>
      <c r="D125" s="3">
        <v>96.84779252855759</v>
      </c>
      <c r="E125" s="3">
        <v>98.4344422700587</v>
      </c>
      <c r="F125" s="4">
        <v>114.99992232795206</v>
      </c>
      <c r="G125" s="3">
        <v>97.70100421120829</v>
      </c>
      <c r="H125" s="3">
        <v>94.55531290006778</v>
      </c>
      <c r="I125" s="3">
        <v>97.28132387706826</v>
      </c>
      <c r="J125" s="3">
        <v>97.01431876445976</v>
      </c>
      <c r="K125" s="3">
        <v>96.9953551015183</v>
      </c>
      <c r="L125" s="3">
        <v>97.36314572089438</v>
      </c>
      <c r="M125" s="3">
        <v>96.3435907571474</v>
      </c>
      <c r="N125" s="3"/>
      <c r="O125" s="3">
        <f>SUMPRODUCT(B125:M125,NGDP_EDSS_A!$B$116:$M$116)</f>
        <v>102.98849325397588</v>
      </c>
      <c r="P125" s="3">
        <f t="shared" si="3"/>
        <v>0.8877643973541849</v>
      </c>
      <c r="R125" s="3">
        <v>51.0264215998515</v>
      </c>
      <c r="S125" s="3">
        <v>64.955</v>
      </c>
      <c r="T125" s="3">
        <v>31.369</v>
      </c>
      <c r="U125" s="3">
        <v>344.559</v>
      </c>
      <c r="V125" s="3">
        <v>493.547202599675</v>
      </c>
      <c r="W125" s="3">
        <v>37.030791021935</v>
      </c>
      <c r="X125" s="3">
        <v>26.872</v>
      </c>
      <c r="Y125" s="3">
        <v>285.3862</v>
      </c>
      <c r="Z125" s="3" t="s">
        <v>313</v>
      </c>
      <c r="AA125" s="3">
        <v>99.778</v>
      </c>
      <c r="AB125" s="3">
        <v>29.314799999999998</v>
      </c>
      <c r="AC125" s="3">
        <v>129.440858573674</v>
      </c>
      <c r="AE125" s="13">
        <v>1510.50586</v>
      </c>
      <c r="AF125" s="13"/>
      <c r="AG125" s="3">
        <f t="shared" si="2"/>
        <v>1593.2792737951354</v>
      </c>
      <c r="AI125" s="3">
        <v>51.0264215998515</v>
      </c>
      <c r="AJ125" s="3">
        <v>64.955</v>
      </c>
      <c r="AK125" s="3">
        <v>31.369</v>
      </c>
      <c r="AL125" s="3">
        <v>344.559</v>
      </c>
      <c r="AM125" s="3">
        <v>493.547202599675</v>
      </c>
      <c r="AN125" s="3">
        <v>37.030791021935</v>
      </c>
      <c r="AO125" s="3">
        <v>26.872</v>
      </c>
      <c r="AP125" s="3">
        <v>285.3862</v>
      </c>
      <c r="AQ125" s="3" t="s">
        <v>313</v>
      </c>
      <c r="AR125" s="3">
        <v>99.778</v>
      </c>
      <c r="AS125" s="3">
        <v>29.314799999999998</v>
      </c>
      <c r="AT125" s="3">
        <v>129.440858573674</v>
      </c>
      <c r="AX125" s="2">
        <v>96.9333333333333</v>
      </c>
      <c r="AY125" s="2">
        <v>99.17788435424147</v>
      </c>
      <c r="AZ125" s="2">
        <v>97.19040626529633</v>
      </c>
    </row>
    <row r="126" spans="1:52" ht="12.75">
      <c r="A126" s="2" t="s">
        <v>463</v>
      </c>
      <c r="B126" s="3">
        <v>97.56097560975674</v>
      </c>
      <c r="C126" s="3">
        <v>97.57725296674892</v>
      </c>
      <c r="D126" s="3">
        <v>96.88175362766255</v>
      </c>
      <c r="E126" s="3">
        <v>98.3692106979775</v>
      </c>
      <c r="F126" s="4">
        <v>115.38896130741063</v>
      </c>
      <c r="G126" s="3">
        <v>96.34467120181405</v>
      </c>
      <c r="H126" s="3">
        <v>95.00715415317418</v>
      </c>
      <c r="I126" s="3">
        <v>97.72458628841578</v>
      </c>
      <c r="J126" s="3">
        <v>96.97054961545676</v>
      </c>
      <c r="K126" s="3">
        <v>97.26338033821268</v>
      </c>
      <c r="L126" s="3">
        <v>97.30146491904394</v>
      </c>
      <c r="M126" s="3">
        <v>97.11354203366817</v>
      </c>
      <c r="N126" s="3"/>
      <c r="O126" s="3">
        <f>SUMPRODUCT(B126:M126,NGDP_EDSS_A!$B$116:$M$116)</f>
        <v>103.2394886849449</v>
      </c>
      <c r="P126" s="3">
        <f t="shared" si="3"/>
        <v>0.9947961107458658</v>
      </c>
      <c r="R126" s="3">
        <v>51.6262233434574</v>
      </c>
      <c r="S126" s="3">
        <v>65.921</v>
      </c>
      <c r="T126" s="3">
        <v>31.617</v>
      </c>
      <c r="U126" s="3">
        <v>348.07</v>
      </c>
      <c r="V126" s="3">
        <v>499.786150731159</v>
      </c>
      <c r="W126" s="3">
        <v>38.5985470615148</v>
      </c>
      <c r="X126" s="3">
        <v>28.117</v>
      </c>
      <c r="Y126" s="3">
        <v>287.9222</v>
      </c>
      <c r="Z126" s="3" t="s">
        <v>313</v>
      </c>
      <c r="AA126" s="3">
        <v>100.994</v>
      </c>
      <c r="AB126" s="3">
        <v>29.5513</v>
      </c>
      <c r="AC126" s="3">
        <v>131.311767611542</v>
      </c>
      <c r="AE126" s="13">
        <v>1529.04406</v>
      </c>
      <c r="AF126" s="13"/>
      <c r="AG126" s="3">
        <f t="shared" si="2"/>
        <v>1613.5151887476732</v>
      </c>
      <c r="AI126" s="3">
        <v>51.6262233434574</v>
      </c>
      <c r="AJ126" s="3">
        <v>65.921</v>
      </c>
      <c r="AK126" s="3">
        <v>31.617</v>
      </c>
      <c r="AL126" s="3">
        <v>348.07</v>
      </c>
      <c r="AM126" s="3">
        <v>499.786150731159</v>
      </c>
      <c r="AN126" s="3">
        <v>38.5985470615148</v>
      </c>
      <c r="AO126" s="3">
        <v>28.117</v>
      </c>
      <c r="AP126" s="3">
        <v>287.9222</v>
      </c>
      <c r="AQ126" s="3" t="s">
        <v>313</v>
      </c>
      <c r="AR126" s="3">
        <v>100.994</v>
      </c>
      <c r="AS126" s="3">
        <v>29.5513</v>
      </c>
      <c r="AT126" s="3">
        <v>131.311767611542</v>
      </c>
      <c r="AX126" s="2">
        <v>97.5</v>
      </c>
      <c r="AY126" s="2">
        <v>99.12676173344029</v>
      </c>
      <c r="AZ126" s="2">
        <v>97.26872246696036</v>
      </c>
    </row>
    <row r="127" spans="1:52" ht="12.75">
      <c r="A127" s="2" t="s">
        <v>464</v>
      </c>
      <c r="B127" s="3">
        <v>98.25783972125467</v>
      </c>
      <c r="C127" s="3">
        <v>98.04723299259781</v>
      </c>
      <c r="D127" s="3">
        <v>97.46835443037914</v>
      </c>
      <c r="E127" s="3">
        <v>98.79321591650391</v>
      </c>
      <c r="F127" s="4">
        <v>115.35005740946475</v>
      </c>
      <c r="G127" s="3">
        <v>98.19565921606738</v>
      </c>
      <c r="H127" s="3">
        <v>96.0012049100083</v>
      </c>
      <c r="I127" s="3">
        <v>98.37470449172606</v>
      </c>
      <c r="J127" s="3">
        <v>98.0772838116676</v>
      </c>
      <c r="K127" s="3">
        <v>97.76965022974596</v>
      </c>
      <c r="L127" s="3">
        <v>97.9799537393986</v>
      </c>
      <c r="M127" s="3">
        <v>97.58444973404026</v>
      </c>
      <c r="N127" s="3"/>
      <c r="O127" s="3">
        <f>SUMPRODUCT(B127:M127,NGDP_EDSS_A!$B$116:$M$116)</f>
        <v>103.62646687977569</v>
      </c>
      <c r="P127" s="3">
        <f t="shared" si="3"/>
        <v>1.3637729561167822</v>
      </c>
      <c r="R127" s="3">
        <v>51.9787270140047</v>
      </c>
      <c r="S127" s="3">
        <v>66.672</v>
      </c>
      <c r="T127" s="3">
        <v>31.935</v>
      </c>
      <c r="U127" s="3">
        <v>352.478</v>
      </c>
      <c r="V127" s="3">
        <v>506.334468191476</v>
      </c>
      <c r="W127" s="3">
        <v>37.9088409213979</v>
      </c>
      <c r="X127" s="3">
        <v>29.251</v>
      </c>
      <c r="Y127" s="3">
        <v>291.6277</v>
      </c>
      <c r="Z127" s="3" t="s">
        <v>313</v>
      </c>
      <c r="AA127" s="3">
        <v>102.404</v>
      </c>
      <c r="AB127" s="3">
        <v>29.6803</v>
      </c>
      <c r="AC127" s="3">
        <v>132.960752907851</v>
      </c>
      <c r="AE127" s="13">
        <v>1547.72166</v>
      </c>
      <c r="AF127" s="13"/>
      <c r="AG127" s="3">
        <f t="shared" si="2"/>
        <v>1633.2307890347297</v>
      </c>
      <c r="AI127" s="3">
        <v>51.9787270140047</v>
      </c>
      <c r="AJ127" s="3">
        <v>66.672</v>
      </c>
      <c r="AK127" s="3">
        <v>31.935</v>
      </c>
      <c r="AL127" s="3">
        <v>352.478</v>
      </c>
      <c r="AM127" s="3">
        <v>506.334468191476</v>
      </c>
      <c r="AN127" s="3">
        <v>37.9088409213979</v>
      </c>
      <c r="AO127" s="3">
        <v>29.251</v>
      </c>
      <c r="AP127" s="3">
        <v>291.6277</v>
      </c>
      <c r="AQ127" s="3" t="s">
        <v>313</v>
      </c>
      <c r="AR127" s="3">
        <v>102.404</v>
      </c>
      <c r="AS127" s="3">
        <v>29.6803</v>
      </c>
      <c r="AT127" s="3">
        <v>132.960752907851</v>
      </c>
      <c r="AX127" s="2">
        <v>98.2666666666667</v>
      </c>
      <c r="AY127" s="2">
        <v>99.599645975851</v>
      </c>
      <c r="AZ127" s="2">
        <v>97.99314733235418</v>
      </c>
    </row>
    <row r="128" spans="1:52" ht="12.75">
      <c r="A128" s="2" t="s">
        <v>465</v>
      </c>
      <c r="B128" s="3">
        <v>98.986379474185</v>
      </c>
      <c r="C128" s="3">
        <v>98.88379743860885</v>
      </c>
      <c r="D128" s="3">
        <v>98.6835527412098</v>
      </c>
      <c r="E128" s="3">
        <v>99.3476842791908</v>
      </c>
      <c r="F128" s="4">
        <v>116.16703926632776</v>
      </c>
      <c r="G128" s="3">
        <v>98.24846128927761</v>
      </c>
      <c r="H128" s="3">
        <v>97.35672866932751</v>
      </c>
      <c r="I128" s="3">
        <v>98.99527186761259</v>
      </c>
      <c r="J128" s="3">
        <v>98.48058525604952</v>
      </c>
      <c r="K128" s="3">
        <v>98.0674560482959</v>
      </c>
      <c r="L128" s="3">
        <v>97.97995373939861</v>
      </c>
      <c r="M128" s="3">
        <v>98.4781431800019</v>
      </c>
      <c r="N128" s="3"/>
      <c r="O128" s="3">
        <f>SUMPRODUCT(B128:M128,NGDP_EDSS_A!$B$117:$M$117)</f>
        <v>104.15680044989756</v>
      </c>
      <c r="P128" s="3">
        <f t="shared" si="3"/>
        <v>1.8016623689199651</v>
      </c>
      <c r="R128" s="3">
        <v>52.2696188261129</v>
      </c>
      <c r="S128" s="3">
        <v>67.397</v>
      </c>
      <c r="T128" s="3">
        <v>32.462</v>
      </c>
      <c r="U128" s="3">
        <v>356.635</v>
      </c>
      <c r="V128" s="3">
        <v>511.02656967879</v>
      </c>
      <c r="W128" s="3">
        <v>38.214</v>
      </c>
      <c r="X128" s="3">
        <v>28.315</v>
      </c>
      <c r="Y128" s="3">
        <v>294.4169</v>
      </c>
      <c r="Z128" s="3" t="s">
        <v>313</v>
      </c>
      <c r="AA128" s="3">
        <v>103.507</v>
      </c>
      <c r="AB128" s="3">
        <v>30.2896</v>
      </c>
      <c r="AC128" s="3">
        <v>135.698604334772</v>
      </c>
      <c r="AE128" s="13">
        <v>1566.15337</v>
      </c>
      <c r="AF128" s="13"/>
      <c r="AG128" s="3">
        <f t="shared" si="2"/>
        <v>1650.231292839675</v>
      </c>
      <c r="AI128" s="3">
        <v>52.2696188261129</v>
      </c>
      <c r="AJ128" s="3">
        <v>67.397</v>
      </c>
      <c r="AK128" s="3">
        <v>32.462</v>
      </c>
      <c r="AL128" s="3">
        <v>356.635</v>
      </c>
      <c r="AM128" s="3">
        <v>511.02656967879</v>
      </c>
      <c r="AN128" s="3">
        <v>38.214</v>
      </c>
      <c r="AO128" s="3">
        <v>28.315</v>
      </c>
      <c r="AP128" s="3">
        <v>294.4169</v>
      </c>
      <c r="AQ128" s="3" t="s">
        <v>313</v>
      </c>
      <c r="AR128" s="3">
        <v>103.507</v>
      </c>
      <c r="AS128" s="3">
        <v>30.2896</v>
      </c>
      <c r="AT128" s="3">
        <v>135.698604334772</v>
      </c>
      <c r="AX128" s="2">
        <v>98.9333333333333</v>
      </c>
      <c r="AY128" s="2">
        <v>99.32358382352488</v>
      </c>
      <c r="AZ128" s="2">
        <v>98.38472834067548</v>
      </c>
    </row>
    <row r="129" spans="1:52" ht="12.75">
      <c r="A129" s="2" t="s">
        <v>466</v>
      </c>
      <c r="B129" s="3">
        <v>99.61989230281914</v>
      </c>
      <c r="C129" s="3">
        <v>99.75796028668782</v>
      </c>
      <c r="D129" s="3">
        <v>99.85002499583403</v>
      </c>
      <c r="E129" s="3">
        <v>99.90215264187866</v>
      </c>
      <c r="F129" s="4">
        <v>116.32265485811118</v>
      </c>
      <c r="G129" s="3">
        <v>100.31292517006801</v>
      </c>
      <c r="H129" s="3">
        <v>99.46532118382409</v>
      </c>
      <c r="I129" s="3">
        <v>99.70449172576862</v>
      </c>
      <c r="J129" s="3">
        <v>99.74363784155601</v>
      </c>
      <c r="K129" s="3">
        <v>99.3182404862031</v>
      </c>
      <c r="L129" s="3">
        <v>99.73785659213569</v>
      </c>
      <c r="M129" s="3">
        <v>99.40277216832371</v>
      </c>
      <c r="N129" s="3"/>
      <c r="O129" s="3">
        <f>SUMPRODUCT(B129:M129,NGDP_EDSS_A!$B$117:$M$117)</f>
        <v>104.8026415894709</v>
      </c>
      <c r="P129" s="3">
        <f t="shared" si="3"/>
        <v>1.7615058519413695</v>
      </c>
      <c r="R129" s="3">
        <v>52.5686942972918</v>
      </c>
      <c r="S129" s="3">
        <v>67.758</v>
      </c>
      <c r="T129" s="3">
        <v>32.882</v>
      </c>
      <c r="U129" s="3">
        <v>359.687</v>
      </c>
      <c r="V129" s="3">
        <v>517.007710036246</v>
      </c>
      <c r="W129" s="3">
        <v>38.882</v>
      </c>
      <c r="X129" s="3">
        <v>30.164</v>
      </c>
      <c r="Y129" s="3">
        <v>296.5823</v>
      </c>
      <c r="Z129" s="3" t="s">
        <v>313</v>
      </c>
      <c r="AA129" s="3">
        <v>104.145</v>
      </c>
      <c r="AB129" s="3">
        <v>30.2272</v>
      </c>
      <c r="AC129" s="3">
        <v>136.30328925155</v>
      </c>
      <c r="AE129" s="13">
        <v>1580.19049</v>
      </c>
      <c r="AF129" s="13"/>
      <c r="AG129" s="3">
        <f t="shared" si="2"/>
        <v>1666.207193585088</v>
      </c>
      <c r="AI129" s="3">
        <v>52.5686942972918</v>
      </c>
      <c r="AJ129" s="3">
        <v>67.758</v>
      </c>
      <c r="AK129" s="3">
        <v>32.882</v>
      </c>
      <c r="AL129" s="3">
        <v>359.687</v>
      </c>
      <c r="AM129" s="3">
        <v>517.007710036246</v>
      </c>
      <c r="AN129" s="3">
        <v>38.882</v>
      </c>
      <c r="AO129" s="3">
        <v>30.164</v>
      </c>
      <c r="AP129" s="3">
        <v>296.5823</v>
      </c>
      <c r="AQ129" s="3" t="s">
        <v>313</v>
      </c>
      <c r="AR129" s="3">
        <v>104.145</v>
      </c>
      <c r="AS129" s="3">
        <v>30.2272</v>
      </c>
      <c r="AT129" s="3">
        <v>136.30328925155</v>
      </c>
      <c r="AX129" s="2">
        <v>100.066666666667</v>
      </c>
      <c r="AY129" s="2">
        <v>100.01885146642047</v>
      </c>
      <c r="AZ129" s="2">
        <v>100.22515907978445</v>
      </c>
    </row>
    <row r="130" spans="1:52" ht="12.75">
      <c r="A130" s="2" t="s">
        <v>467</v>
      </c>
      <c r="B130" s="3">
        <v>100.34843205574946</v>
      </c>
      <c r="C130" s="3">
        <v>100.50992832804606</v>
      </c>
      <c r="D130" s="3">
        <v>100.34994167638727</v>
      </c>
      <c r="E130" s="3">
        <v>100.22831050228277</v>
      </c>
      <c r="F130" s="4">
        <v>116.98402112319074</v>
      </c>
      <c r="G130" s="3">
        <v>99.19501133786848</v>
      </c>
      <c r="H130" s="3">
        <v>100.8810904435575</v>
      </c>
      <c r="I130" s="3">
        <v>100.29550827423138</v>
      </c>
      <c r="J130" s="3">
        <v>100.20946664165542</v>
      </c>
      <c r="K130" s="3">
        <v>99.91385212330117</v>
      </c>
      <c r="L130" s="3">
        <v>100.63222821896683</v>
      </c>
      <c r="M130" s="3">
        <v>100.62988201527871</v>
      </c>
      <c r="N130" s="3"/>
      <c r="O130" s="3">
        <f>SUMPRODUCT(B130:M130,NGDP_EDSS_A!$B$117:$M$117)</f>
        <v>105.40499845989257</v>
      </c>
      <c r="P130" s="3">
        <f t="shared" si="3"/>
        <v>2.0975595700169825</v>
      </c>
      <c r="R130" s="3">
        <v>52.8081608821959</v>
      </c>
      <c r="S130" s="3">
        <v>68.249</v>
      </c>
      <c r="T130" s="3">
        <v>33.554</v>
      </c>
      <c r="U130" s="3">
        <v>360.919</v>
      </c>
      <c r="V130" s="3">
        <v>516.904586926634</v>
      </c>
      <c r="W130" s="3">
        <v>39.739</v>
      </c>
      <c r="X130" s="3">
        <v>30.345</v>
      </c>
      <c r="Y130" s="3">
        <v>299.197</v>
      </c>
      <c r="Z130" s="3" t="s">
        <v>313</v>
      </c>
      <c r="AA130" s="3">
        <v>104.797</v>
      </c>
      <c r="AB130" s="3">
        <v>30.865900000000003</v>
      </c>
      <c r="AC130" s="3">
        <v>136.636866753337</v>
      </c>
      <c r="AE130" s="13">
        <v>1587.56043</v>
      </c>
      <c r="AF130" s="13"/>
      <c r="AG130" s="3">
        <f t="shared" si="2"/>
        <v>1674.0155145621668</v>
      </c>
      <c r="AI130" s="3">
        <v>52.8081608821959</v>
      </c>
      <c r="AJ130" s="3">
        <v>68.249</v>
      </c>
      <c r="AK130" s="3">
        <v>33.554</v>
      </c>
      <c r="AL130" s="3">
        <v>360.919</v>
      </c>
      <c r="AM130" s="3">
        <v>516.904586926634</v>
      </c>
      <c r="AN130" s="3">
        <v>39.739</v>
      </c>
      <c r="AO130" s="3">
        <v>30.345</v>
      </c>
      <c r="AP130" s="3">
        <v>299.197</v>
      </c>
      <c r="AQ130" s="3" t="s">
        <v>313</v>
      </c>
      <c r="AR130" s="3">
        <v>104.797</v>
      </c>
      <c r="AS130" s="3">
        <v>30.865900000000003</v>
      </c>
      <c r="AT130" s="3">
        <v>136.636866753337</v>
      </c>
      <c r="AX130" s="2">
        <v>100.166666666667</v>
      </c>
      <c r="AY130" s="2">
        <v>99.97028497665924</v>
      </c>
      <c r="AZ130" s="2">
        <v>100.38179148311308</v>
      </c>
    </row>
    <row r="131" spans="1:52" ht="12.75">
      <c r="A131" s="2" t="s">
        <v>468</v>
      </c>
      <c r="B131" s="3">
        <v>101.0452961672474</v>
      </c>
      <c r="C131" s="3">
        <v>100.84831394665729</v>
      </c>
      <c r="D131" s="3">
        <v>101.1164805865689</v>
      </c>
      <c r="E131" s="3">
        <v>100.6523157208092</v>
      </c>
      <c r="F131" s="4">
        <v>117.3730601026493</v>
      </c>
      <c r="G131" s="3">
        <v>102.18172983479104</v>
      </c>
      <c r="H131" s="3">
        <v>102.29685970329093</v>
      </c>
      <c r="I131" s="3">
        <v>101.00472813238741</v>
      </c>
      <c r="J131" s="3">
        <v>101.56631026073907</v>
      </c>
      <c r="K131" s="3">
        <v>100.71792783338437</v>
      </c>
      <c r="L131" s="3">
        <v>101.64996144949885</v>
      </c>
      <c r="M131" s="3">
        <v>101.48920263639566</v>
      </c>
      <c r="N131" s="3"/>
      <c r="O131" s="3">
        <f>SUMPRODUCT(B131:M131,NGDP_EDSS_A!$B$117:$M$117)</f>
        <v>106.03318330935713</v>
      </c>
      <c r="P131" s="3">
        <f t="shared" si="3"/>
        <v>2.3224920254915515</v>
      </c>
      <c r="R131" s="3">
        <v>53.0376245389808</v>
      </c>
      <c r="S131" s="3">
        <v>68.999</v>
      </c>
      <c r="T131" s="3">
        <v>33.654</v>
      </c>
      <c r="U131" s="3">
        <v>365.276</v>
      </c>
      <c r="V131" s="3">
        <v>517.78113335833</v>
      </c>
      <c r="W131" s="3">
        <v>39.679</v>
      </c>
      <c r="X131" s="3">
        <v>32.042</v>
      </c>
      <c r="Y131" s="3">
        <v>301.7235</v>
      </c>
      <c r="Z131" s="3" t="s">
        <v>313</v>
      </c>
      <c r="AA131" s="3">
        <v>105.51</v>
      </c>
      <c r="AB131" s="3">
        <v>30.8873</v>
      </c>
      <c r="AC131" s="3">
        <v>138.225892965762</v>
      </c>
      <c r="AE131" s="13">
        <v>1598.86971</v>
      </c>
      <c r="AF131" s="13"/>
      <c r="AG131" s="3">
        <f t="shared" si="2"/>
        <v>1686.8154508630728</v>
      </c>
      <c r="AI131" s="3">
        <v>53.0376245389808</v>
      </c>
      <c r="AJ131" s="3">
        <v>68.999</v>
      </c>
      <c r="AK131" s="3">
        <v>33.654</v>
      </c>
      <c r="AL131" s="3">
        <v>365.276</v>
      </c>
      <c r="AM131" s="3">
        <v>517.78113335833</v>
      </c>
      <c r="AN131" s="3">
        <v>39.679</v>
      </c>
      <c r="AO131" s="3">
        <v>32.042</v>
      </c>
      <c r="AP131" s="3">
        <v>301.7235</v>
      </c>
      <c r="AQ131" s="3" t="s">
        <v>313</v>
      </c>
      <c r="AR131" s="3">
        <v>105.51</v>
      </c>
      <c r="AS131" s="3">
        <v>30.8873</v>
      </c>
      <c r="AT131" s="3">
        <v>138.225892965762</v>
      </c>
      <c r="AX131" s="2">
        <v>100.833333333333</v>
      </c>
      <c r="AY131" s="2">
        <v>100.68727973339546</v>
      </c>
      <c r="AZ131" s="2">
        <v>101.00832109642703</v>
      </c>
    </row>
    <row r="132" spans="1:52" ht="12.75">
      <c r="A132" s="2" t="s">
        <v>469</v>
      </c>
      <c r="B132" s="3">
        <v>101.77172629406475</v>
      </c>
      <c r="C132" s="3">
        <v>101.04570555751381</v>
      </c>
      <c r="D132" s="3">
        <v>101.48308615230795</v>
      </c>
      <c r="E132" s="3">
        <v>100.58708414872798</v>
      </c>
      <c r="F132" s="4">
        <v>118.1122341636206</v>
      </c>
      <c r="G132" s="3">
        <v>101.5066407515387</v>
      </c>
      <c r="H132" s="3">
        <v>102.52207456761514</v>
      </c>
      <c r="I132" s="3">
        <v>101.86170212765958</v>
      </c>
      <c r="J132" s="3">
        <v>101.32918298630649</v>
      </c>
      <c r="K132" s="3">
        <v>102.41542099911558</v>
      </c>
      <c r="L132" s="3">
        <v>102.72937548188126</v>
      </c>
      <c r="M132" s="3">
        <v>102.20759467564945</v>
      </c>
      <c r="N132" s="3"/>
      <c r="O132" s="3">
        <f>SUMPRODUCT(B132:M132,NGDP_EDSS_A!$B$118:$M$118)</f>
        <v>106.51392471885354</v>
      </c>
      <c r="P132" s="3">
        <f t="shared" si="3"/>
        <v>2.263053644864832</v>
      </c>
      <c r="R132" s="3">
        <v>53.0635042965771</v>
      </c>
      <c r="S132" s="3">
        <v>68.686</v>
      </c>
      <c r="T132" s="3">
        <v>34.04</v>
      </c>
      <c r="U132" s="3">
        <v>367.161</v>
      </c>
      <c r="V132" s="3">
        <v>522.627919510061</v>
      </c>
      <c r="W132" s="3">
        <v>40.324</v>
      </c>
      <c r="X132" s="3">
        <v>31.483</v>
      </c>
      <c r="Y132" s="3">
        <v>304.0694</v>
      </c>
      <c r="Z132" s="3" t="s">
        <v>313</v>
      </c>
      <c r="AA132" s="3">
        <v>106.17</v>
      </c>
      <c r="AB132" s="3">
        <v>30.8395</v>
      </c>
      <c r="AC132" s="3">
        <v>139.89140832809</v>
      </c>
      <c r="AE132" s="13">
        <v>1611.09753</v>
      </c>
      <c r="AF132" s="13"/>
      <c r="AG132" s="3">
        <f t="shared" si="2"/>
        <v>1698.3557321347282</v>
      </c>
      <c r="AI132" s="3">
        <v>53.0635042965771</v>
      </c>
      <c r="AJ132" s="3">
        <v>68.686</v>
      </c>
      <c r="AK132" s="3">
        <v>34.04</v>
      </c>
      <c r="AL132" s="3">
        <v>367.161</v>
      </c>
      <c r="AM132" s="3">
        <v>522.627919510061</v>
      </c>
      <c r="AN132" s="3">
        <v>40.324</v>
      </c>
      <c r="AO132" s="3">
        <v>31.483</v>
      </c>
      <c r="AP132" s="3">
        <v>304.0694</v>
      </c>
      <c r="AQ132" s="3" t="s">
        <v>313</v>
      </c>
      <c r="AR132" s="3">
        <v>106.17</v>
      </c>
      <c r="AS132" s="3">
        <v>30.8395</v>
      </c>
      <c r="AT132" s="3">
        <v>139.89140832809</v>
      </c>
      <c r="AX132" s="2">
        <v>101.266666666667</v>
      </c>
      <c r="AY132" s="2">
        <v>100.83170113715884</v>
      </c>
      <c r="AZ132" s="2">
        <v>100.89084679393069</v>
      </c>
    </row>
    <row r="133" spans="1:52" ht="12.75">
      <c r="A133" s="2" t="s">
        <v>470</v>
      </c>
      <c r="B133" s="3">
        <v>102.70510603079347</v>
      </c>
      <c r="C133" s="3">
        <v>102.70943484901892</v>
      </c>
      <c r="D133" s="3">
        <v>102.9495084152641</v>
      </c>
      <c r="E133" s="3">
        <v>101.95694716242662</v>
      </c>
      <c r="F133" s="4">
        <v>119.20154330610458</v>
      </c>
      <c r="G133" s="3">
        <v>104.01328150307742</v>
      </c>
      <c r="H133" s="3">
        <v>104.87235484599744</v>
      </c>
      <c r="I133" s="3">
        <v>102.74822695035462</v>
      </c>
      <c r="J133" s="3">
        <v>102.74309291565089</v>
      </c>
      <c r="K133" s="3">
        <v>104.02357241928198</v>
      </c>
      <c r="L133" s="3">
        <v>104.36391673091748</v>
      </c>
      <c r="M133" s="3">
        <v>103.51719930223167</v>
      </c>
      <c r="N133" s="3"/>
      <c r="O133" s="3">
        <f>SUMPRODUCT(B133:M133,NGDP_EDSS_A!$B$118:$M$118)</f>
        <v>107.77089769629953</v>
      </c>
      <c r="P133" s="3">
        <f t="shared" si="3"/>
        <v>2.832234056137417</v>
      </c>
      <c r="R133" s="3">
        <v>52.9116404817324</v>
      </c>
      <c r="S133" s="3">
        <v>68.925</v>
      </c>
      <c r="T133" s="3">
        <v>34.07</v>
      </c>
      <c r="U133" s="3">
        <v>367.127</v>
      </c>
      <c r="V133" s="3">
        <v>522.834165729284</v>
      </c>
      <c r="W133" s="3">
        <v>40.598</v>
      </c>
      <c r="X133" s="3">
        <v>32.043</v>
      </c>
      <c r="Y133" s="3">
        <v>303.3637</v>
      </c>
      <c r="Z133" s="3" t="s">
        <v>313</v>
      </c>
      <c r="AA133" s="3">
        <v>106.581</v>
      </c>
      <c r="AB133" s="3">
        <v>31.1436</v>
      </c>
      <c r="AC133" s="3">
        <v>141.021450798731</v>
      </c>
      <c r="AE133" s="13">
        <v>1613.00718</v>
      </c>
      <c r="AF133" s="13"/>
      <c r="AG133" s="3">
        <f t="shared" si="2"/>
        <v>1700.618557009747</v>
      </c>
      <c r="AI133" s="3">
        <v>52.9116404817324</v>
      </c>
      <c r="AJ133" s="3">
        <v>68.925</v>
      </c>
      <c r="AK133" s="3">
        <v>34.07</v>
      </c>
      <c r="AL133" s="3">
        <v>367.127</v>
      </c>
      <c r="AM133" s="3">
        <v>522.834165729284</v>
      </c>
      <c r="AN133" s="3">
        <v>40.598</v>
      </c>
      <c r="AO133" s="3">
        <v>32.043</v>
      </c>
      <c r="AP133" s="3">
        <v>303.3637</v>
      </c>
      <c r="AQ133" s="3" t="s">
        <v>313</v>
      </c>
      <c r="AR133" s="3">
        <v>106.581</v>
      </c>
      <c r="AS133" s="3">
        <v>31.1436</v>
      </c>
      <c r="AT133" s="3">
        <v>141.021450798731</v>
      </c>
      <c r="AX133" s="2">
        <v>102.633333333333</v>
      </c>
      <c r="AY133" s="2">
        <v>102.74368715512217</v>
      </c>
      <c r="AZ133" s="2">
        <v>102.143906020558</v>
      </c>
    </row>
    <row r="134" spans="1:52" ht="12.75">
      <c r="A134" s="2" t="s">
        <v>471</v>
      </c>
      <c r="B134" s="3">
        <v>102.97178595557352</v>
      </c>
      <c r="C134" s="3">
        <v>103.0572200681471</v>
      </c>
      <c r="D134" s="3">
        <v>102.88285285785703</v>
      </c>
      <c r="E134" s="3">
        <v>102.05479452054794</v>
      </c>
      <c r="F134" s="4">
        <v>119.4738705917256</v>
      </c>
      <c r="G134" s="3">
        <v>102.93618399740849</v>
      </c>
      <c r="H134" s="3">
        <v>105.58456099096176</v>
      </c>
      <c r="I134" s="3">
        <v>103.10283687943263</v>
      </c>
      <c r="J134" s="3">
        <v>102.95610554617615</v>
      </c>
      <c r="K134" s="3">
        <v>104.55962289267079</v>
      </c>
      <c r="L134" s="3">
        <v>104.82652274479567</v>
      </c>
      <c r="M134" s="3">
        <v>104.30089970869031</v>
      </c>
      <c r="N134" s="3"/>
      <c r="O134" s="3">
        <f>SUMPRODUCT(B134:M134,NGDP_EDSS_A!$B$118:$M$118)</f>
        <v>108.06118352009527</v>
      </c>
      <c r="P134" s="3">
        <f t="shared" si="3"/>
        <v>2.519980170782321</v>
      </c>
      <c r="R134" s="3">
        <v>52.8784206101947</v>
      </c>
      <c r="S134" s="3">
        <v>68.364</v>
      </c>
      <c r="T134" s="3">
        <v>33.756</v>
      </c>
      <c r="U134" s="3">
        <v>367.975</v>
      </c>
      <c r="V134" s="3">
        <v>522.009180852394</v>
      </c>
      <c r="W134" s="3">
        <v>41.295</v>
      </c>
      <c r="X134" s="3">
        <v>31.718</v>
      </c>
      <c r="Y134" s="3">
        <v>302.7991</v>
      </c>
      <c r="Z134" s="3" t="s">
        <v>313</v>
      </c>
      <c r="AA134" s="3">
        <v>106.607</v>
      </c>
      <c r="AB134" s="3">
        <v>31.2473</v>
      </c>
      <c r="AC134" s="3">
        <v>142.285127336621</v>
      </c>
      <c r="AE134" s="13">
        <v>1614.00512</v>
      </c>
      <c r="AF134" s="13"/>
      <c r="AG134" s="3">
        <f t="shared" si="2"/>
        <v>1700.9341287992097</v>
      </c>
      <c r="AI134" s="3">
        <v>52.8784206101947</v>
      </c>
      <c r="AJ134" s="3">
        <v>68.364</v>
      </c>
      <c r="AK134" s="3">
        <v>33.756</v>
      </c>
      <c r="AL134" s="3">
        <v>367.975</v>
      </c>
      <c r="AM134" s="3">
        <v>522.009180852394</v>
      </c>
      <c r="AN134" s="3">
        <v>41.295</v>
      </c>
      <c r="AO134" s="3">
        <v>31.718</v>
      </c>
      <c r="AP134" s="3">
        <v>302.7991</v>
      </c>
      <c r="AQ134" s="3" t="s">
        <v>313</v>
      </c>
      <c r="AR134" s="3">
        <v>106.607</v>
      </c>
      <c r="AS134" s="3">
        <v>31.2473</v>
      </c>
      <c r="AT134" s="3">
        <v>142.285127336621</v>
      </c>
      <c r="AX134" s="2">
        <v>102.566666666667</v>
      </c>
      <c r="AY134" s="2">
        <v>102.80631236560346</v>
      </c>
      <c r="AZ134" s="2">
        <v>102.18306412139032</v>
      </c>
    </row>
    <row r="135" spans="1:52" ht="12.75">
      <c r="A135" s="2" t="s">
        <v>472</v>
      </c>
      <c r="B135" s="3">
        <v>103.20513088975547</v>
      </c>
      <c r="C135" s="3">
        <v>103.08541886969803</v>
      </c>
      <c r="D135" s="3">
        <v>102.9495084152641</v>
      </c>
      <c r="E135" s="3">
        <v>102.05479452054794</v>
      </c>
      <c r="F135" s="4">
        <v>119.27935110199631</v>
      </c>
      <c r="G135" s="3">
        <v>104.97991577583413</v>
      </c>
      <c r="H135" s="3">
        <v>106.5104289794154</v>
      </c>
      <c r="I135" s="3">
        <v>103.42789598108777</v>
      </c>
      <c r="J135" s="3">
        <v>103.6414505721253</v>
      </c>
      <c r="K135" s="3">
        <v>105.06589278420493</v>
      </c>
      <c r="L135" s="3">
        <v>105.6592135697764</v>
      </c>
      <c r="M135" s="3">
        <v>104.33870981601945</v>
      </c>
      <c r="N135" s="3"/>
      <c r="O135" s="3">
        <f>SUMPRODUCT(B135:M135,NGDP_EDSS_A!$B$118:$M$118)</f>
        <v>108.18744965054776</v>
      </c>
      <c r="P135" s="3">
        <f t="shared" si="3"/>
        <v>2.0316907160143005</v>
      </c>
      <c r="R135" s="3">
        <v>52.9926629973674</v>
      </c>
      <c r="S135" s="3">
        <v>68.43</v>
      </c>
      <c r="T135" s="3">
        <v>34.058</v>
      </c>
      <c r="U135" s="3">
        <v>366.354</v>
      </c>
      <c r="V135" s="3">
        <v>523.401342832146</v>
      </c>
      <c r="W135" s="3">
        <v>41.297</v>
      </c>
      <c r="X135" s="3">
        <v>32.688</v>
      </c>
      <c r="Y135" s="3">
        <v>302.2337</v>
      </c>
      <c r="Z135" s="3" t="s">
        <v>313</v>
      </c>
      <c r="AA135" s="3">
        <v>106.651</v>
      </c>
      <c r="AB135" s="3">
        <v>31.5047</v>
      </c>
      <c r="AC135" s="3">
        <v>143.616294392378</v>
      </c>
      <c r="AE135" s="13">
        <v>1615.77948</v>
      </c>
      <c r="AF135" s="13"/>
      <c r="AG135" s="3">
        <f t="shared" si="2"/>
        <v>1703.2267002218916</v>
      </c>
      <c r="AI135" s="3">
        <v>52.9926629973674</v>
      </c>
      <c r="AJ135" s="3">
        <v>68.43</v>
      </c>
      <c r="AK135" s="3">
        <v>34.058</v>
      </c>
      <c r="AL135" s="3">
        <v>366.354</v>
      </c>
      <c r="AM135" s="3">
        <v>523.401342832146</v>
      </c>
      <c r="AN135" s="3">
        <v>41.297</v>
      </c>
      <c r="AO135" s="3">
        <v>32.688</v>
      </c>
      <c r="AP135" s="3">
        <v>302.2337</v>
      </c>
      <c r="AQ135" s="3" t="s">
        <v>313</v>
      </c>
      <c r="AR135" s="3">
        <v>106.651</v>
      </c>
      <c r="AS135" s="3">
        <v>31.5047</v>
      </c>
      <c r="AT135" s="3">
        <v>143.616294392378</v>
      </c>
      <c r="AX135" s="2">
        <v>102.933333333333</v>
      </c>
      <c r="AY135" s="2">
        <v>103.24213270793344</v>
      </c>
      <c r="AZ135" s="2">
        <v>102.06558981889397</v>
      </c>
    </row>
    <row r="136" spans="1:52" ht="12.75">
      <c r="A136" s="2" t="s">
        <v>473</v>
      </c>
      <c r="B136" s="3">
        <v>103.73849073931457</v>
      </c>
      <c r="C136" s="3">
        <v>103.80918810950536</v>
      </c>
      <c r="D136" s="3">
        <v>103.4627562072988</v>
      </c>
      <c r="E136" s="3">
        <v>102.73972602739725</v>
      </c>
      <c r="F136" s="4">
        <v>120.40756414242615</v>
      </c>
      <c r="G136" s="3">
        <v>105.52607709750568</v>
      </c>
      <c r="H136" s="3">
        <v>107.43629696786904</v>
      </c>
      <c r="I136" s="3">
        <v>104.31442080378281</v>
      </c>
      <c r="J136" s="3">
        <v>103.57469291715634</v>
      </c>
      <c r="K136" s="3">
        <v>106.53333333333335</v>
      </c>
      <c r="L136" s="3">
        <v>106.11385248008224</v>
      </c>
      <c r="M136" s="3">
        <v>104.76948506117596</v>
      </c>
      <c r="N136" s="3"/>
      <c r="O136" s="3">
        <f>SUMPRODUCT(B136:M136,NGDP_EDSS_A!$B$119:$M$119)</f>
        <v>108.96459304400705</v>
      </c>
      <c r="P136" s="3">
        <f t="shared" si="3"/>
        <v>2.3007961931945653</v>
      </c>
      <c r="R136" s="3">
        <v>53.1838057647984</v>
      </c>
      <c r="S136" s="3">
        <v>69.012</v>
      </c>
      <c r="T136" s="3">
        <v>34.081</v>
      </c>
      <c r="U136" s="3">
        <v>368.971</v>
      </c>
      <c r="V136" s="3">
        <v>521.390442194726</v>
      </c>
      <c r="W136" s="3">
        <v>42.113</v>
      </c>
      <c r="X136" s="3">
        <v>32.702</v>
      </c>
      <c r="Y136" s="3">
        <v>302.5367</v>
      </c>
      <c r="Z136" s="3" t="s">
        <v>313</v>
      </c>
      <c r="AA136" s="3">
        <v>106.267</v>
      </c>
      <c r="AB136" s="3">
        <v>31.5352</v>
      </c>
      <c r="AC136" s="3">
        <v>144.129363477033</v>
      </c>
      <c r="AE136" s="13">
        <v>1619.03261</v>
      </c>
      <c r="AF136" s="13"/>
      <c r="AG136" s="3">
        <f t="shared" si="2"/>
        <v>1705.9215114365577</v>
      </c>
      <c r="AI136" s="3">
        <v>53.1838057647984</v>
      </c>
      <c r="AJ136" s="3">
        <v>69.012</v>
      </c>
      <c r="AK136" s="3">
        <v>34.081</v>
      </c>
      <c r="AL136" s="3">
        <v>368.971</v>
      </c>
      <c r="AM136" s="3">
        <v>521.390442194726</v>
      </c>
      <c r="AN136" s="3">
        <v>42.113</v>
      </c>
      <c r="AO136" s="3">
        <v>32.702</v>
      </c>
      <c r="AP136" s="3">
        <v>302.5367</v>
      </c>
      <c r="AQ136" s="3" t="s">
        <v>313</v>
      </c>
      <c r="AR136" s="3">
        <v>106.267</v>
      </c>
      <c r="AS136" s="3">
        <v>31.5352</v>
      </c>
      <c r="AT136" s="3">
        <v>144.129363477033</v>
      </c>
      <c r="AX136" s="2">
        <v>103.8</v>
      </c>
      <c r="AY136" s="2">
        <v>103.52458518785957</v>
      </c>
      <c r="AZ136" s="2">
        <v>102.12432697014195</v>
      </c>
    </row>
    <row r="137" spans="1:52" ht="12.75">
      <c r="A137" s="2" t="s">
        <v>474</v>
      </c>
      <c r="B137" s="3">
        <v>104.57186550425192</v>
      </c>
      <c r="C137" s="3">
        <v>104.08177652449771</v>
      </c>
      <c r="D137" s="3">
        <v>104.39260123312783</v>
      </c>
      <c r="E137" s="3">
        <v>103.62035225048923</v>
      </c>
      <c r="F137" s="4">
        <v>120.6409875301013</v>
      </c>
      <c r="G137" s="3">
        <v>107.66375121477162</v>
      </c>
      <c r="H137" s="3">
        <v>109.71535663175487</v>
      </c>
      <c r="I137" s="3">
        <v>105.08274231678458</v>
      </c>
      <c r="J137" s="3">
        <v>104.71246416962634</v>
      </c>
      <c r="K137" s="3">
        <v>107.63333333333334</v>
      </c>
      <c r="L137" s="3">
        <v>107.84338216396813</v>
      </c>
      <c r="M137" s="3">
        <v>107.06477569515476</v>
      </c>
      <c r="N137" s="3"/>
      <c r="O137" s="3">
        <f>SUMPRODUCT(B137:M137,NGDP_EDSS_A!$B$119:$M$119)</f>
        <v>109.84048434037871</v>
      </c>
      <c r="P137" s="3">
        <f t="shared" si="3"/>
        <v>1.9203576181682225</v>
      </c>
      <c r="R137" s="3">
        <v>53.2739368090753</v>
      </c>
      <c r="S137" s="3">
        <v>69.35</v>
      </c>
      <c r="T137" s="3">
        <v>34.438</v>
      </c>
      <c r="U137" s="3">
        <v>371.26</v>
      </c>
      <c r="V137" s="3">
        <v>521.906057742782</v>
      </c>
      <c r="W137" s="3">
        <v>42.259</v>
      </c>
      <c r="X137" s="3">
        <v>33.613</v>
      </c>
      <c r="Y137" s="3">
        <v>303.9535</v>
      </c>
      <c r="Z137" s="3" t="s">
        <v>313</v>
      </c>
      <c r="AA137" s="3">
        <v>106.738</v>
      </c>
      <c r="AB137" s="3">
        <v>31.729200000000002</v>
      </c>
      <c r="AC137" s="3">
        <v>144.851422176674</v>
      </c>
      <c r="AE137" s="13">
        <v>1625.86187</v>
      </c>
      <c r="AF137" s="13"/>
      <c r="AG137" s="3">
        <f aca="true" t="shared" si="4" ref="AG137:AG155">SUM(AI137:AP137,AR137:AT137)</f>
        <v>1713.3721167285314</v>
      </c>
      <c r="AI137" s="3">
        <v>53.2739368090753</v>
      </c>
      <c r="AJ137" s="3">
        <v>69.35</v>
      </c>
      <c r="AK137" s="3">
        <v>34.438</v>
      </c>
      <c r="AL137" s="3">
        <v>371.26</v>
      </c>
      <c r="AM137" s="3">
        <v>521.906057742782</v>
      </c>
      <c r="AN137" s="3">
        <v>42.259</v>
      </c>
      <c r="AO137" s="3">
        <v>33.613</v>
      </c>
      <c r="AP137" s="3">
        <v>303.9535</v>
      </c>
      <c r="AQ137" s="3" t="s">
        <v>313</v>
      </c>
      <c r="AR137" s="3">
        <v>106.738</v>
      </c>
      <c r="AS137" s="3">
        <v>31.729200000000002</v>
      </c>
      <c r="AT137" s="3">
        <v>144.851422176674</v>
      </c>
      <c r="AX137" s="2">
        <v>104.966666666667</v>
      </c>
      <c r="AY137" s="2">
        <v>104.77836746300792</v>
      </c>
      <c r="AZ137" s="2">
        <v>103.39696524718549</v>
      </c>
    </row>
    <row r="138" spans="1:52" ht="12.75">
      <c r="A138" s="2" t="s">
        <v>475</v>
      </c>
      <c r="B138" s="3">
        <v>104.73854045723856</v>
      </c>
      <c r="C138" s="3">
        <v>104.35436493949007</v>
      </c>
      <c r="D138" s="3">
        <v>104.25929011831363</v>
      </c>
      <c r="E138" s="3">
        <v>103.81604696673189</v>
      </c>
      <c r="F138" s="4">
        <v>120.83550701983059</v>
      </c>
      <c r="G138" s="3">
        <v>106.50631681243924</v>
      </c>
      <c r="H138" s="3">
        <v>110.21390093322991</v>
      </c>
      <c r="I138" s="3">
        <v>105.58510638297872</v>
      </c>
      <c r="J138" s="3">
        <v>104.9719010211511</v>
      </c>
      <c r="K138" s="3">
        <v>107.9666666666667</v>
      </c>
      <c r="L138" s="3">
        <v>108.49195579542535</v>
      </c>
      <c r="M138" s="3">
        <v>106.7882249124101</v>
      </c>
      <c r="N138" s="3"/>
      <c r="O138" s="3">
        <f>SUMPRODUCT(B138:M138,NGDP_EDSS_A!$B$119:$M$119)</f>
        <v>110.02773134556193</v>
      </c>
      <c r="P138" s="3">
        <f t="shared" si="3"/>
        <v>1.819846647432799</v>
      </c>
      <c r="R138" s="3">
        <v>53.2191757081441</v>
      </c>
      <c r="S138" s="3">
        <v>70.011</v>
      </c>
      <c r="T138" s="3">
        <v>34.663</v>
      </c>
      <c r="U138" s="3">
        <v>372.443</v>
      </c>
      <c r="V138" s="3">
        <v>524.123204599425</v>
      </c>
      <c r="W138" s="3">
        <v>42.821</v>
      </c>
      <c r="X138" s="3">
        <v>33.92</v>
      </c>
      <c r="Y138" s="3">
        <v>304.8339</v>
      </c>
      <c r="Z138" s="3" t="s">
        <v>313</v>
      </c>
      <c r="AA138" s="3">
        <v>106.801</v>
      </c>
      <c r="AB138" s="3">
        <v>31.3759</v>
      </c>
      <c r="AC138" s="3">
        <v>145.901450145307</v>
      </c>
      <c r="AE138" s="13">
        <v>1632.52802</v>
      </c>
      <c r="AF138" s="13"/>
      <c r="AG138" s="3">
        <f t="shared" si="4"/>
        <v>1720.1126304528761</v>
      </c>
      <c r="AI138" s="3">
        <v>53.2191757081441</v>
      </c>
      <c r="AJ138" s="3">
        <v>70.011</v>
      </c>
      <c r="AK138" s="3">
        <v>34.663</v>
      </c>
      <c r="AL138" s="3">
        <v>372.443</v>
      </c>
      <c r="AM138" s="3">
        <v>524.123204599425</v>
      </c>
      <c r="AN138" s="3">
        <v>42.821</v>
      </c>
      <c r="AO138" s="3">
        <v>33.92</v>
      </c>
      <c r="AP138" s="3">
        <v>304.8339</v>
      </c>
      <c r="AQ138" s="3" t="s">
        <v>313</v>
      </c>
      <c r="AR138" s="3">
        <v>106.801</v>
      </c>
      <c r="AS138" s="3">
        <v>31.3759</v>
      </c>
      <c r="AT138" s="3">
        <v>145.901450145307</v>
      </c>
      <c r="AX138" s="2">
        <v>104.966666666667</v>
      </c>
      <c r="AY138" s="2">
        <v>104.69912740076637</v>
      </c>
      <c r="AZ138" s="2">
        <v>103.74938815467449</v>
      </c>
    </row>
    <row r="139" spans="1:52" ht="12.75">
      <c r="A139" s="2" t="s">
        <v>476</v>
      </c>
      <c r="B139" s="3">
        <v>105.03855537261578</v>
      </c>
      <c r="C139" s="3">
        <v>104.382563741041</v>
      </c>
      <c r="D139" s="3">
        <v>104.55924012664555</v>
      </c>
      <c r="E139" s="3">
        <v>104.30528375733854</v>
      </c>
      <c r="F139" s="4">
        <v>120.71879532599301</v>
      </c>
      <c r="G139" s="3">
        <v>108.74441205053448</v>
      </c>
      <c r="H139" s="3">
        <v>111.63831322315855</v>
      </c>
      <c r="I139" s="3">
        <v>106.29432624113475</v>
      </c>
      <c r="J139" s="3">
        <v>105.92837905207367</v>
      </c>
      <c r="K139" s="3">
        <v>108.2</v>
      </c>
      <c r="L139" s="3">
        <v>109.89719866358263</v>
      </c>
      <c r="M139" s="3">
        <v>108.44955117892742</v>
      </c>
      <c r="N139" s="3"/>
      <c r="O139" s="3">
        <f>SUMPRODUCT(B139:M139,NGDP_EDSS_A!$B$119:$M$119)</f>
        <v>110.53109394059301</v>
      </c>
      <c r="P139" s="3">
        <f t="shared" si="3"/>
        <v>2.1662811145057637</v>
      </c>
      <c r="R139" s="3">
        <v>53.3036674431717</v>
      </c>
      <c r="S139" s="3">
        <v>69.946</v>
      </c>
      <c r="T139" s="3">
        <v>34.92</v>
      </c>
      <c r="U139" s="3">
        <v>372.327</v>
      </c>
      <c r="V139" s="3">
        <v>523.556027496563</v>
      </c>
      <c r="W139" s="3">
        <v>42.683</v>
      </c>
      <c r="X139" s="3">
        <v>35.414</v>
      </c>
      <c r="Y139" s="3">
        <v>305.1912</v>
      </c>
      <c r="Z139" s="3" t="s">
        <v>313</v>
      </c>
      <c r="AA139" s="3">
        <v>106.527</v>
      </c>
      <c r="AB139" s="3">
        <v>31.046200000000002</v>
      </c>
      <c r="AC139" s="3">
        <v>147.25992471167</v>
      </c>
      <c r="AE139" s="13">
        <v>1633.29871</v>
      </c>
      <c r="AF139" s="13"/>
      <c r="AG139" s="3">
        <f t="shared" si="4"/>
        <v>1722.1740196514047</v>
      </c>
      <c r="AI139" s="3">
        <v>53.3036674431717</v>
      </c>
      <c r="AJ139" s="3">
        <v>69.946</v>
      </c>
      <c r="AK139" s="3">
        <v>34.92</v>
      </c>
      <c r="AL139" s="3">
        <v>372.327</v>
      </c>
      <c r="AM139" s="3">
        <v>523.556027496563</v>
      </c>
      <c r="AN139" s="3">
        <v>42.683</v>
      </c>
      <c r="AO139" s="3">
        <v>35.414</v>
      </c>
      <c r="AP139" s="3">
        <v>305.1912</v>
      </c>
      <c r="AQ139" s="3" t="s">
        <v>313</v>
      </c>
      <c r="AR139" s="3">
        <v>106.527</v>
      </c>
      <c r="AS139" s="3">
        <v>31.046200000000002</v>
      </c>
      <c r="AT139" s="3">
        <v>147.25992471167</v>
      </c>
      <c r="AX139" s="2">
        <v>105.6</v>
      </c>
      <c r="AY139" s="2">
        <v>105.46341058174352</v>
      </c>
      <c r="AZ139" s="2">
        <v>104.66960352422909</v>
      </c>
    </row>
    <row r="140" spans="1:52" ht="12.75">
      <c r="A140" s="2" t="s">
        <v>477</v>
      </c>
      <c r="B140" s="3">
        <v>105.57191522217556</v>
      </c>
      <c r="C140" s="3">
        <v>105.43531899894255</v>
      </c>
      <c r="D140" s="3">
        <v>105.12914514247625</v>
      </c>
      <c r="E140" s="3">
        <v>105.18590998043052</v>
      </c>
      <c r="F140" s="4">
        <v>121.80810446847701</v>
      </c>
      <c r="G140" s="3">
        <v>109.58859734369938</v>
      </c>
      <c r="H140" s="3">
        <v>112.7422327478533</v>
      </c>
      <c r="I140" s="3">
        <v>107.15130023640661</v>
      </c>
      <c r="J140" s="3">
        <v>106.13780398041288</v>
      </c>
      <c r="K140" s="3">
        <v>109.1</v>
      </c>
      <c r="L140" s="3">
        <v>110.43767668979697</v>
      </c>
      <c r="M140" s="3">
        <v>108.70224743509034</v>
      </c>
      <c r="N140" s="3"/>
      <c r="O140" s="3">
        <f>SUMPRODUCT(B140:M140,NGDP_EDSS_A!$B$120:$M$120)</f>
        <v>111.3184451983375</v>
      </c>
      <c r="P140" s="3">
        <f>(O140/O136-1)*100</f>
        <v>2.160199096398041</v>
      </c>
      <c r="R140" s="3">
        <v>53.5016265587247</v>
      </c>
      <c r="S140" s="3">
        <v>69.706</v>
      </c>
      <c r="T140" s="3">
        <v>34.653</v>
      </c>
      <c r="U140" s="3">
        <v>373.742</v>
      </c>
      <c r="V140" s="3">
        <v>521.33888063992</v>
      </c>
      <c r="W140" s="3">
        <v>44.314</v>
      </c>
      <c r="X140" s="3">
        <v>33.963</v>
      </c>
      <c r="Y140" s="3">
        <v>304.423</v>
      </c>
      <c r="Z140" s="3" t="s">
        <v>313</v>
      </c>
      <c r="AA140" s="3">
        <v>107.156</v>
      </c>
      <c r="AB140" s="3">
        <v>31.1726</v>
      </c>
      <c r="AC140" s="3">
        <v>148.374311071676</v>
      </c>
      <c r="AE140" s="13">
        <v>1635.15189</v>
      </c>
      <c r="AF140" s="13"/>
      <c r="AG140" s="3">
        <f t="shared" si="4"/>
        <v>1722.3444182703208</v>
      </c>
      <c r="AI140" s="3">
        <v>53.5016265587247</v>
      </c>
      <c r="AJ140" s="3">
        <v>69.706</v>
      </c>
      <c r="AK140" s="3">
        <v>34.653</v>
      </c>
      <c r="AL140" s="3">
        <v>373.742</v>
      </c>
      <c r="AM140" s="3">
        <v>521.33888063992</v>
      </c>
      <c r="AN140" s="3">
        <v>44.314</v>
      </c>
      <c r="AO140" s="3">
        <v>33.963</v>
      </c>
      <c r="AP140" s="3">
        <v>304.423</v>
      </c>
      <c r="AQ140" s="3" t="s">
        <v>313</v>
      </c>
      <c r="AR140" s="3">
        <v>107.156</v>
      </c>
      <c r="AS140" s="3">
        <v>31.1726</v>
      </c>
      <c r="AT140" s="3">
        <v>148.374311071676</v>
      </c>
      <c r="AX140" s="2">
        <v>106.7</v>
      </c>
      <c r="AY140" s="2">
        <v>106.61494761528941</v>
      </c>
      <c r="AZ140" s="2">
        <v>105.25697503671073</v>
      </c>
    </row>
    <row r="141" spans="1:52" ht="12.75">
      <c r="A141" s="2" t="s">
        <v>478</v>
      </c>
      <c r="B141" s="3">
        <v>105.77192516576036</v>
      </c>
      <c r="C141" s="3">
        <v>105.51991540359535</v>
      </c>
      <c r="D141" s="3">
        <v>105.295784035994</v>
      </c>
      <c r="E141" s="3">
        <v>105.57729941291585</v>
      </c>
      <c r="F141" s="4">
        <v>121.69139277463941</v>
      </c>
      <c r="G141" s="3">
        <v>111.61386459345643</v>
      </c>
      <c r="H141" s="3">
        <v>113.91737288704441</v>
      </c>
      <c r="I141" s="3">
        <v>107.919621749409</v>
      </c>
      <c r="J141" s="3">
        <v>106.77545600102798</v>
      </c>
      <c r="K141" s="3">
        <v>109.83333333333334</v>
      </c>
      <c r="L141" s="3">
        <v>111.7348239527114</v>
      </c>
      <c r="M141" s="3">
        <v>110.1258370638096</v>
      </c>
      <c r="N141" s="3"/>
      <c r="O141" s="3">
        <f>SUMPRODUCT(B141:M141,NGDP_EDSS_A!$B$120:$M$120)</f>
        <v>111.81340152876818</v>
      </c>
      <c r="P141" s="3">
        <f>(O141/O137-1)*100</f>
        <v>1.7961657764324013</v>
      </c>
      <c r="R141" s="3">
        <v>53.5987946233062</v>
      </c>
      <c r="S141" s="3">
        <v>70.097</v>
      </c>
      <c r="T141" s="3">
        <v>35.203</v>
      </c>
      <c r="U141" s="3">
        <v>373.18</v>
      </c>
      <c r="V141" s="3">
        <v>519.482664666917</v>
      </c>
      <c r="W141" s="3">
        <v>44.108</v>
      </c>
      <c r="X141" s="3">
        <v>35.265</v>
      </c>
      <c r="Y141" s="3">
        <v>303.7196</v>
      </c>
      <c r="Z141" s="3" t="s">
        <v>313</v>
      </c>
      <c r="AA141" s="3">
        <v>106.529</v>
      </c>
      <c r="AB141" s="3">
        <v>31.138900000000003</v>
      </c>
      <c r="AC141" s="3">
        <v>149.433804753553</v>
      </c>
      <c r="AE141" s="13">
        <v>1633.63255</v>
      </c>
      <c r="AF141" s="13"/>
      <c r="AG141" s="3">
        <f t="shared" si="4"/>
        <v>1721.7557640437763</v>
      </c>
      <c r="AI141" s="3">
        <v>53.5987946233062</v>
      </c>
      <c r="AJ141" s="3">
        <v>70.097</v>
      </c>
      <c r="AK141" s="3">
        <v>35.203</v>
      </c>
      <c r="AL141" s="3">
        <v>373.18</v>
      </c>
      <c r="AM141" s="3">
        <v>519.482664666917</v>
      </c>
      <c r="AN141" s="3">
        <v>44.108</v>
      </c>
      <c r="AO141" s="3">
        <v>35.265</v>
      </c>
      <c r="AP141" s="3">
        <v>303.7196</v>
      </c>
      <c r="AQ141" s="3" t="s">
        <v>313</v>
      </c>
      <c r="AR141" s="3">
        <v>106.529</v>
      </c>
      <c r="AS141" s="3">
        <v>31.138900000000003</v>
      </c>
      <c r="AT141" s="3">
        <v>149.433804753553</v>
      </c>
      <c r="AX141" s="2">
        <v>107.36666666666667</v>
      </c>
      <c r="AY141" s="2">
        <v>106.72997351209202</v>
      </c>
      <c r="AZ141" s="2">
        <v>106.51003426333823</v>
      </c>
    </row>
    <row r="142" spans="1:52" ht="12.75">
      <c r="A142" s="2" t="s">
        <v>479</v>
      </c>
      <c r="B142" s="3">
        <v>106.07194375420714</v>
      </c>
      <c r="C142" s="3">
        <v>106.12148983668196</v>
      </c>
      <c r="D142" s="3">
        <v>104.85919013497751</v>
      </c>
      <c r="E142" s="3">
        <v>106.55577299412916</v>
      </c>
      <c r="F142" s="4">
        <v>122.04152785615213</v>
      </c>
      <c r="G142" s="3">
        <v>110.14318108195658</v>
      </c>
      <c r="H142" s="3">
        <v>113.59688012181047</v>
      </c>
      <c r="I142" s="3">
        <v>108.48108747044918</v>
      </c>
      <c r="J142" s="3">
        <v>106.96612645817262</v>
      </c>
      <c r="K142" s="3">
        <v>110.23333333333333</v>
      </c>
      <c r="L142" s="3">
        <v>111.6987920842971</v>
      </c>
      <c r="M142" s="3">
        <v>109.89416513615947</v>
      </c>
      <c r="N142" s="3"/>
      <c r="O142" s="3">
        <f>SUMPRODUCT(B142:M142,NGDP_EDSS_A!$B$120:$M$120)</f>
        <v>112.20197193380591</v>
      </c>
      <c r="P142" s="3">
        <f>(O142/O138-1)*100</f>
        <v>1.9760841759205006</v>
      </c>
      <c r="R142" s="3">
        <v>53.7045062470081</v>
      </c>
      <c r="S142" s="3">
        <v>70.572</v>
      </c>
      <c r="T142" s="3">
        <v>35.368</v>
      </c>
      <c r="U142" s="3">
        <v>376.702</v>
      </c>
      <c r="V142" s="3">
        <v>521.493565304337</v>
      </c>
      <c r="W142" s="3">
        <v>44.924</v>
      </c>
      <c r="X142" s="3">
        <v>34.445</v>
      </c>
      <c r="Y142" s="3">
        <v>304.5004</v>
      </c>
      <c r="Z142" s="3" t="s">
        <v>313</v>
      </c>
      <c r="AA142" s="3">
        <v>106.709</v>
      </c>
      <c r="AB142" s="3">
        <v>31.2127</v>
      </c>
      <c r="AC142" s="3">
        <v>150.395535986738</v>
      </c>
      <c r="AE142" s="13">
        <v>1642.61213</v>
      </c>
      <c r="AF142" s="13"/>
      <c r="AG142" s="3">
        <f t="shared" si="4"/>
        <v>1730.0267075380834</v>
      </c>
      <c r="AI142" s="3">
        <v>53.7045062470081</v>
      </c>
      <c r="AJ142" s="3">
        <v>70.572</v>
      </c>
      <c r="AK142" s="3">
        <v>35.368</v>
      </c>
      <c r="AL142" s="3">
        <v>376.702</v>
      </c>
      <c r="AM142" s="3">
        <v>521.493565304337</v>
      </c>
      <c r="AN142" s="3">
        <v>44.924</v>
      </c>
      <c r="AO142" s="3">
        <v>34.445</v>
      </c>
      <c r="AP142" s="3">
        <v>304.5004</v>
      </c>
      <c r="AQ142" s="3" t="s">
        <v>313</v>
      </c>
      <c r="AR142" s="3">
        <v>106.709</v>
      </c>
      <c r="AS142" s="3">
        <v>31.2127</v>
      </c>
      <c r="AT142" s="3">
        <v>150.395535986738</v>
      </c>
      <c r="AX142" s="2">
        <v>106.9</v>
      </c>
      <c r="AY142" s="2">
        <v>106.35933451128389</v>
      </c>
      <c r="AZ142" s="2">
        <v>106.78414096916299</v>
      </c>
    </row>
    <row r="143" spans="1:52" ht="12.75">
      <c r="A143" s="2" t="s">
        <v>480</v>
      </c>
      <c r="B143" s="3">
        <v>106.30528734432056</v>
      </c>
      <c r="C143" s="3">
        <v>106.18728704030079</v>
      </c>
      <c r="D143" s="3">
        <v>105.04582569571738</v>
      </c>
      <c r="E143" s="3">
        <v>107.14285714285714</v>
      </c>
      <c r="F143" s="4">
        <v>122.11933565204384</v>
      </c>
      <c r="G143" s="3">
        <v>112.22125040492388</v>
      </c>
      <c r="H143" s="3">
        <v>114.02420380878907</v>
      </c>
      <c r="I143" s="3">
        <v>108.98345153664302</v>
      </c>
      <c r="J143" s="3">
        <v>107.90072427270151</v>
      </c>
      <c r="K143" s="3">
        <v>110.26666666666667</v>
      </c>
      <c r="L143" s="3">
        <v>112.70768439989719</v>
      </c>
      <c r="M143" s="3">
        <v>111.32907555715487</v>
      </c>
      <c r="N143" s="3"/>
      <c r="O143" s="3">
        <f>SUMPRODUCT(B143:M143,NGDP_EDSS_A!$B$120:$M$120)</f>
        <v>112.68791321663777</v>
      </c>
      <c r="P143" s="3">
        <f>(O143/O139-1)*100</f>
        <v>1.9513235589652123</v>
      </c>
      <c r="R143" s="3">
        <v>53.9584995351385</v>
      </c>
      <c r="S143" s="3">
        <v>70.831</v>
      </c>
      <c r="T143" s="3">
        <v>35.546</v>
      </c>
      <c r="U143" s="3">
        <v>378.115</v>
      </c>
      <c r="V143" s="3">
        <v>524.484135483065</v>
      </c>
      <c r="W143" s="3">
        <v>44.775</v>
      </c>
      <c r="X143" s="3">
        <v>37.798</v>
      </c>
      <c r="Y143" s="3">
        <v>305.1894</v>
      </c>
      <c r="Z143" s="3" t="s">
        <v>313</v>
      </c>
      <c r="AA143" s="3">
        <v>107.371</v>
      </c>
      <c r="AB143" s="3">
        <v>31.2279</v>
      </c>
      <c r="AC143" s="3">
        <v>151.669320441991</v>
      </c>
      <c r="AE143" s="13">
        <v>1650.3409</v>
      </c>
      <c r="AF143" s="13"/>
      <c r="AG143" s="3">
        <f t="shared" si="4"/>
        <v>1740.9652554601948</v>
      </c>
      <c r="AI143" s="3">
        <v>53.9584995351385</v>
      </c>
      <c r="AJ143" s="3">
        <v>70.831</v>
      </c>
      <c r="AK143" s="3">
        <v>35.546</v>
      </c>
      <c r="AL143" s="3">
        <v>378.115</v>
      </c>
      <c r="AM143" s="3">
        <v>524.484135483065</v>
      </c>
      <c r="AN143" s="3">
        <v>44.775</v>
      </c>
      <c r="AO143" s="3">
        <v>37.798</v>
      </c>
      <c r="AP143" s="3">
        <v>305.1894</v>
      </c>
      <c r="AQ143" s="3" t="s">
        <v>313</v>
      </c>
      <c r="AR143" s="3">
        <v>107.371</v>
      </c>
      <c r="AS143" s="3">
        <v>31.2279</v>
      </c>
      <c r="AT143" s="3">
        <v>151.669320441991</v>
      </c>
      <c r="AX143" s="2">
        <v>107.13333333333333</v>
      </c>
      <c r="AY143" s="2">
        <v>106.81943809849429</v>
      </c>
      <c r="AZ143" s="2">
        <v>107.44982868330885</v>
      </c>
    </row>
    <row r="144" spans="1:52" ht="12.75">
      <c r="A144" s="2" t="s">
        <v>481</v>
      </c>
      <c r="B144" s="3">
        <v>107.00532917517128</v>
      </c>
      <c r="C144" s="3">
        <v>106.83585947597227</v>
      </c>
      <c r="D144" s="3">
        <v>105.05582402932846</v>
      </c>
      <c r="E144" s="3">
        <v>107.14285714285714</v>
      </c>
      <c r="F144" s="4">
        <v>123.05302920274443</v>
      </c>
      <c r="G144" s="3">
        <v>112.53644314868805</v>
      </c>
      <c r="H144" s="3">
        <v>114.55835841751231</v>
      </c>
      <c r="I144" s="3">
        <v>109.60401891252954</v>
      </c>
      <c r="J144" s="3">
        <v>108.2351790090045</v>
      </c>
      <c r="K144" s="3">
        <v>110.37617604341804</v>
      </c>
      <c r="L144" s="3">
        <v>112.81578000514008</v>
      </c>
      <c r="M144" s="3">
        <v>111.08567852321876</v>
      </c>
      <c r="N144" s="3"/>
      <c r="O144" s="3">
        <f>SUMPRODUCT(B144:M144,NGDP_EDSS_A!$B$121:$M$121)</f>
        <v>113.05786060174827</v>
      </c>
      <c r="P144" s="3">
        <f>(O144/O140-1)*100</f>
        <v>1.5625581190175986</v>
      </c>
      <c r="R144" s="3">
        <v>54.3321542577812</v>
      </c>
      <c r="S144" s="3">
        <v>71.361</v>
      </c>
      <c r="T144" s="3">
        <v>36.171</v>
      </c>
      <c r="U144" s="3">
        <v>380.186</v>
      </c>
      <c r="V144" s="3">
        <v>526.495036120485</v>
      </c>
      <c r="W144" s="3">
        <v>46.451</v>
      </c>
      <c r="X144" s="3">
        <v>36.32</v>
      </c>
      <c r="Y144" s="3">
        <v>306.8144</v>
      </c>
      <c r="Z144" s="3" t="s">
        <v>313</v>
      </c>
      <c r="AA144" s="3">
        <v>108.586</v>
      </c>
      <c r="AB144" s="3">
        <v>31.623700000000003</v>
      </c>
      <c r="AC144" s="3">
        <v>153.051904993143</v>
      </c>
      <c r="AE144" s="13">
        <v>1662.27374</v>
      </c>
      <c r="AF144" s="13"/>
      <c r="AG144" s="3">
        <f t="shared" si="4"/>
        <v>1751.3921953714093</v>
      </c>
      <c r="AI144" s="3">
        <v>54.3321542577812</v>
      </c>
      <c r="AJ144" s="3">
        <v>71.361</v>
      </c>
      <c r="AK144" s="3">
        <v>36.171</v>
      </c>
      <c r="AL144" s="3">
        <v>380.186</v>
      </c>
      <c r="AM144" s="3">
        <v>526.495036120485</v>
      </c>
      <c r="AN144" s="3">
        <v>46.451</v>
      </c>
      <c r="AO144" s="3">
        <v>36.32</v>
      </c>
      <c r="AP144" s="3">
        <v>306.8144</v>
      </c>
      <c r="AQ144" s="3" t="s">
        <v>313</v>
      </c>
      <c r="AR144" s="3">
        <v>108.586</v>
      </c>
      <c r="AS144" s="3">
        <v>31.623700000000003</v>
      </c>
      <c r="AT144" s="3">
        <v>153.051904993143</v>
      </c>
      <c r="AX144" s="2">
        <v>107.7</v>
      </c>
      <c r="AY144" s="2">
        <v>106.67118249817081</v>
      </c>
      <c r="AZ144" s="2">
        <v>107.97846304454235</v>
      </c>
    </row>
    <row r="145" spans="1:52" ht="12.75">
      <c r="A145" s="2" t="s">
        <v>482</v>
      </c>
      <c r="B145" s="3">
        <v>107.8720307783038</v>
      </c>
      <c r="C145" s="3">
        <v>107.90741393490777</v>
      </c>
      <c r="D145" s="3">
        <v>105.10914847525412</v>
      </c>
      <c r="E145" s="3">
        <v>108.12133072407045</v>
      </c>
      <c r="F145" s="4">
        <v>123.87001105960739</v>
      </c>
      <c r="G145" s="3">
        <v>114.86880466472303</v>
      </c>
      <c r="H145" s="3">
        <v>115.94716040019277</v>
      </c>
      <c r="I145" s="3">
        <v>110.43144208037825</v>
      </c>
      <c r="J145" s="3">
        <v>109.27917790550165</v>
      </c>
      <c r="K145" s="3">
        <v>111.40559115677634</v>
      </c>
      <c r="L145" s="3">
        <v>114.50927782061167</v>
      </c>
      <c r="M145" s="3">
        <v>113.65185954380418</v>
      </c>
      <c r="N145" s="3"/>
      <c r="O145" s="3">
        <f>SUMPRODUCT(B145:M145,NGDP_EDSS_A!$B$121:$M$121)</f>
        <v>114.17824028703902</v>
      </c>
      <c r="P145" s="3">
        <f aca="true" t="shared" si="5" ref="P145:P154">(O145/O141-1)*100</f>
        <v>2.114986867350055</v>
      </c>
      <c r="Q145" s="3"/>
      <c r="R145" s="3">
        <v>54.7327659255447</v>
      </c>
      <c r="S145" s="3">
        <v>72.026</v>
      </c>
      <c r="T145" s="3">
        <v>36.27</v>
      </c>
      <c r="U145" s="3">
        <v>382.788</v>
      </c>
      <c r="V145" s="3">
        <v>525.927859017623</v>
      </c>
      <c r="W145" s="3">
        <v>46.17</v>
      </c>
      <c r="X145" s="3">
        <v>37.04</v>
      </c>
      <c r="Y145" s="3">
        <v>307.8177</v>
      </c>
      <c r="Z145" s="3" t="s">
        <v>313</v>
      </c>
      <c r="AA145" s="3">
        <v>108.75</v>
      </c>
      <c r="AB145" s="3">
        <v>31.7621</v>
      </c>
      <c r="AC145" s="3">
        <v>154.15703448326</v>
      </c>
      <c r="AE145" s="13">
        <v>1667.87513</v>
      </c>
      <c r="AF145" s="13"/>
      <c r="AG145" s="3">
        <f t="shared" si="4"/>
        <v>1757.4414594264279</v>
      </c>
      <c r="AI145" s="3">
        <v>54.7327659255447</v>
      </c>
      <c r="AJ145" s="3">
        <v>72.026</v>
      </c>
      <c r="AK145" s="3">
        <v>36.27</v>
      </c>
      <c r="AL145" s="3">
        <v>382.788</v>
      </c>
      <c r="AM145" s="3">
        <v>525.927859017623</v>
      </c>
      <c r="AN145" s="3">
        <v>46.17</v>
      </c>
      <c r="AO145" s="3">
        <v>37.04</v>
      </c>
      <c r="AP145" s="3">
        <v>307.8177</v>
      </c>
      <c r="AQ145" s="3" t="s">
        <v>313</v>
      </c>
      <c r="AR145" s="3">
        <v>108.75</v>
      </c>
      <c r="AS145" s="3">
        <v>31.7621</v>
      </c>
      <c r="AT145" s="3">
        <v>154.15703448326</v>
      </c>
      <c r="AX145" s="2">
        <v>108.53333333333335</v>
      </c>
      <c r="AY145" s="2">
        <v>107.16323772338181</v>
      </c>
      <c r="AZ145" s="2">
        <v>109.44689182574646</v>
      </c>
    </row>
    <row r="146" spans="1:52" ht="12.75">
      <c r="A146" s="2" t="s">
        <v>483</v>
      </c>
      <c r="B146" s="3">
        <v>108.37205433719117</v>
      </c>
      <c r="C146" s="3">
        <v>108.49018916696042</v>
      </c>
      <c r="D146" s="3">
        <v>105.27912014664223</v>
      </c>
      <c r="E146" s="3">
        <v>108.21917808219177</v>
      </c>
      <c r="F146" s="4">
        <v>124.33685783495768</v>
      </c>
      <c r="G146" s="3">
        <v>113.21671525753158</v>
      </c>
      <c r="H146" s="3">
        <v>116.58814593066063</v>
      </c>
      <c r="I146" s="3">
        <v>110.90425531914894</v>
      </c>
      <c r="J146" s="3">
        <v>109.35107004508079</v>
      </c>
      <c r="K146" s="3">
        <v>111.40559115677634</v>
      </c>
      <c r="L146" s="3">
        <v>114.40118221536879</v>
      </c>
      <c r="M146" s="3">
        <v>113.53096965485587</v>
      </c>
      <c r="N146" s="3"/>
      <c r="O146" s="3">
        <f>SUMPRODUCT(B146:M146,NGDP_EDSS_A!$B$121:$M$121)</f>
        <v>114.4079287145882</v>
      </c>
      <c r="P146" s="3">
        <f t="shared" si="5"/>
        <v>1.966058833692963</v>
      </c>
      <c r="Q146" s="3"/>
      <c r="R146" s="3">
        <v>55.1259503521845</v>
      </c>
      <c r="S146" s="3">
        <v>72.676</v>
      </c>
      <c r="T146" s="3">
        <v>36.447</v>
      </c>
      <c r="U146" s="3">
        <v>383.457</v>
      </c>
      <c r="V146" s="3">
        <v>525.154435695538</v>
      </c>
      <c r="W146" s="3">
        <v>46.989</v>
      </c>
      <c r="X146" s="3">
        <v>35.979</v>
      </c>
      <c r="Y146" s="3">
        <v>308.5177</v>
      </c>
      <c r="Z146" s="3" t="s">
        <v>313</v>
      </c>
      <c r="AA146" s="3">
        <v>109.271</v>
      </c>
      <c r="AB146" s="3">
        <v>31.564400000000003</v>
      </c>
      <c r="AC146" s="3">
        <v>155.326768471601</v>
      </c>
      <c r="AE146" s="13">
        <v>1672.064</v>
      </c>
      <c r="AF146" s="13"/>
      <c r="AG146" s="3">
        <f t="shared" si="4"/>
        <v>1760.5082545193236</v>
      </c>
      <c r="AI146" s="3">
        <v>55.1259503521845</v>
      </c>
      <c r="AJ146" s="3">
        <v>72.676</v>
      </c>
      <c r="AK146" s="3">
        <v>36.447</v>
      </c>
      <c r="AL146" s="3">
        <v>383.457</v>
      </c>
      <c r="AM146" s="3">
        <v>525.154435695538</v>
      </c>
      <c r="AN146" s="3">
        <v>46.989</v>
      </c>
      <c r="AO146" s="3">
        <v>35.979</v>
      </c>
      <c r="AP146" s="3">
        <v>308.5177</v>
      </c>
      <c r="AQ146" s="3" t="s">
        <v>313</v>
      </c>
      <c r="AR146" s="3">
        <v>109.271</v>
      </c>
      <c r="AS146" s="3">
        <v>31.564400000000003</v>
      </c>
      <c r="AT146" s="3">
        <v>155.326768471601</v>
      </c>
      <c r="AX146" s="2">
        <v>108.2</v>
      </c>
      <c r="AY146" s="2">
        <v>106.95363497809733</v>
      </c>
      <c r="AZ146" s="2">
        <v>110.09300048947628</v>
      </c>
    </row>
    <row r="147" spans="1:52" ht="12.75">
      <c r="A147" s="2" t="s">
        <v>484</v>
      </c>
      <c r="B147" s="3">
        <v>109.20543062217364</v>
      </c>
      <c r="C147" s="3">
        <v>108.90377158970743</v>
      </c>
      <c r="D147" s="3">
        <v>105.67238793534412</v>
      </c>
      <c r="E147" s="3">
        <v>108.80626223091977</v>
      </c>
      <c r="F147" s="4">
        <v>124.53137732468696</v>
      </c>
      <c r="G147" s="3">
        <v>115.74344023323614</v>
      </c>
      <c r="H147" s="3">
        <v>117.1579108466321</v>
      </c>
      <c r="I147" s="3">
        <v>111.1406619385343</v>
      </c>
      <c r="J147" s="3">
        <v>110.4357036291662</v>
      </c>
      <c r="K147" s="3">
        <v>111.63435007085597</v>
      </c>
      <c r="L147" s="3">
        <v>115.37404266255461</v>
      </c>
      <c r="M147" s="3">
        <v>115.15671628850548</v>
      </c>
      <c r="N147" s="3"/>
      <c r="O147" s="3">
        <f>SUMPRODUCT(B147:M147,NGDP_EDSS_A!$B$121:$M$121)</f>
        <v>114.9694562958928</v>
      </c>
      <c r="P147" s="3">
        <f t="shared" si="5"/>
        <v>2.024656428652527</v>
      </c>
      <c r="Q147" s="3"/>
      <c r="R147" s="3">
        <v>55.4224194323514</v>
      </c>
      <c r="S147" s="3">
        <v>72.761</v>
      </c>
      <c r="T147" s="3">
        <v>36.872</v>
      </c>
      <c r="U147" s="3">
        <v>385.866</v>
      </c>
      <c r="V147" s="3">
        <v>525.309120359955</v>
      </c>
      <c r="W147" s="3">
        <v>46.928</v>
      </c>
      <c r="X147" s="3">
        <v>38.23</v>
      </c>
      <c r="Y147" s="3">
        <v>307.1037</v>
      </c>
      <c r="Z147" s="3" t="s">
        <v>313</v>
      </c>
      <c r="AA147" s="3">
        <v>109.513</v>
      </c>
      <c r="AB147" s="3">
        <v>31.4779</v>
      </c>
      <c r="AC147" s="3">
        <v>156.791490888205</v>
      </c>
      <c r="AE147" s="13">
        <v>1675.83059</v>
      </c>
      <c r="AF147" s="13"/>
      <c r="AG147" s="3">
        <f t="shared" si="4"/>
        <v>1766.2746306805116</v>
      </c>
      <c r="AI147" s="3">
        <v>55.4224194323514</v>
      </c>
      <c r="AJ147" s="3">
        <v>72.761</v>
      </c>
      <c r="AK147" s="3">
        <v>36.872</v>
      </c>
      <c r="AL147" s="3">
        <v>385.866</v>
      </c>
      <c r="AM147" s="3">
        <v>525.309120359955</v>
      </c>
      <c r="AN147" s="3">
        <v>46.928</v>
      </c>
      <c r="AO147" s="3">
        <v>38.23</v>
      </c>
      <c r="AP147" s="3">
        <v>307.1037</v>
      </c>
      <c r="AQ147" s="3" t="s">
        <v>313</v>
      </c>
      <c r="AR147" s="3">
        <v>109.513</v>
      </c>
      <c r="AS147" s="3">
        <v>31.4779</v>
      </c>
      <c r="AT147" s="3">
        <v>156.791490888205</v>
      </c>
      <c r="AX147" s="2">
        <v>108.63333333333333</v>
      </c>
      <c r="AY147" s="2">
        <v>107.32938624098583</v>
      </c>
      <c r="AZ147" s="2">
        <v>111.1111111111111</v>
      </c>
    </row>
    <row r="148" spans="1:52" ht="12.75">
      <c r="A148" s="2" t="s">
        <v>485</v>
      </c>
      <c r="B148" s="3">
        <v>110.07214328581665</v>
      </c>
      <c r="C148" s="3">
        <v>109.64397618510301</v>
      </c>
      <c r="D148" s="3">
        <v>105.8316836082875</v>
      </c>
      <c r="E148" s="3">
        <v>108.90410958904108</v>
      </c>
      <c r="F148" s="4">
        <v>125.1927435897665</v>
      </c>
      <c r="G148" s="3">
        <v>116.32681944515745</v>
      </c>
      <c r="H148" s="3">
        <v>117.08669023213567</v>
      </c>
      <c r="I148" s="3">
        <v>111.70212765957447</v>
      </c>
      <c r="J148" s="3">
        <v>110.6169968507136</v>
      </c>
      <c r="K148" s="3">
        <v>112.24437384173496</v>
      </c>
      <c r="L148" s="3">
        <v>115.22991518889746</v>
      </c>
      <c r="M148" s="3">
        <v>114.70631048152075</v>
      </c>
      <c r="N148" s="3"/>
      <c r="O148" s="3">
        <f>SUMPRODUCT(B148:M148,NGDP_EDSS_A!$B$122:$M$122)</f>
        <v>115.29718433805405</v>
      </c>
      <c r="P148" s="3">
        <f t="shared" si="5"/>
        <v>1.980688228476124</v>
      </c>
      <c r="Q148" s="3"/>
      <c r="R148" s="3">
        <v>55.6692060722457</v>
      </c>
      <c r="S148" s="3">
        <v>72.708</v>
      </c>
      <c r="T148" s="3">
        <v>37.099</v>
      </c>
      <c r="U148" s="3">
        <v>386.506</v>
      </c>
      <c r="V148" s="3">
        <v>528.712182977128</v>
      </c>
      <c r="W148" s="3">
        <v>48.084</v>
      </c>
      <c r="X148" s="3">
        <v>37.768</v>
      </c>
      <c r="Y148" s="3">
        <v>306.2916</v>
      </c>
      <c r="Z148" s="3" t="s">
        <v>313</v>
      </c>
      <c r="AA148" s="3">
        <v>109.41</v>
      </c>
      <c r="AB148" s="3">
        <v>31.5912</v>
      </c>
      <c r="AC148" s="3">
        <v>158.272301697944</v>
      </c>
      <c r="AE148" s="13">
        <v>1682.70774</v>
      </c>
      <c r="AF148" s="13"/>
      <c r="AG148" s="3">
        <f t="shared" si="4"/>
        <v>1772.1114907473177</v>
      </c>
      <c r="AI148" s="3">
        <v>55.6692060722457</v>
      </c>
      <c r="AJ148" s="3">
        <v>72.708</v>
      </c>
      <c r="AK148" s="3">
        <v>37.099</v>
      </c>
      <c r="AL148" s="3">
        <v>386.506</v>
      </c>
      <c r="AM148" s="3">
        <v>528.712182977128</v>
      </c>
      <c r="AN148" s="3">
        <v>48.084</v>
      </c>
      <c r="AO148" s="3">
        <v>37.768</v>
      </c>
      <c r="AP148" s="3">
        <v>306.2916</v>
      </c>
      <c r="AQ148" s="3" t="s">
        <v>313</v>
      </c>
      <c r="AR148" s="3">
        <v>109.41</v>
      </c>
      <c r="AS148" s="3">
        <v>31.5912</v>
      </c>
      <c r="AT148" s="3">
        <v>158.272301697944</v>
      </c>
      <c r="AX148" s="2">
        <v>109.03333333333335</v>
      </c>
      <c r="AY148" s="2">
        <v>106.95363497809733</v>
      </c>
      <c r="AZ148" s="2">
        <v>111.40479686735193</v>
      </c>
    </row>
    <row r="149" spans="1:52" ht="12.75">
      <c r="A149" s="2" t="s">
        <v>486</v>
      </c>
      <c r="B149" s="3">
        <v>110.4576315715931</v>
      </c>
      <c r="C149" s="3">
        <v>110.82143366334698</v>
      </c>
      <c r="D149" s="3">
        <v>106.2210309392879</v>
      </c>
      <c r="E149" s="3">
        <v>109.88258317025439</v>
      </c>
      <c r="F149" s="4">
        <v>125.97082154868363</v>
      </c>
      <c r="G149" s="3">
        <v>118.64264318004886</v>
      </c>
      <c r="H149" s="3">
        <v>118.54671282931253</v>
      </c>
      <c r="I149" s="3">
        <v>112.47044917257683</v>
      </c>
      <c r="J149" s="3">
        <v>111.84541471395731</v>
      </c>
      <c r="K149" s="3">
        <v>113.08315652669359</v>
      </c>
      <c r="L149" s="3">
        <v>116.59912618864047</v>
      </c>
      <c r="M149" s="3">
        <v>117.31170996106263</v>
      </c>
      <c r="N149" s="3"/>
      <c r="O149" s="3">
        <f>SUMPRODUCT(B149:M149,NGDP_EDSS_A!$B$122:$M$122)</f>
        <v>116.39061757340912</v>
      </c>
      <c r="P149" s="3">
        <f t="shared" si="5"/>
        <v>1.9376522889197556</v>
      </c>
      <c r="Q149" s="3"/>
      <c r="R149" s="3">
        <v>56.0754580364343</v>
      </c>
      <c r="S149" s="3">
        <v>72.967</v>
      </c>
      <c r="T149" s="3">
        <v>37.107</v>
      </c>
      <c r="U149" s="3">
        <v>385.982</v>
      </c>
      <c r="V149" s="3">
        <v>530.10434495688</v>
      </c>
      <c r="W149" s="3">
        <v>47.928</v>
      </c>
      <c r="X149" s="3">
        <v>39.117</v>
      </c>
      <c r="Y149" s="3">
        <v>308.2669</v>
      </c>
      <c r="Z149" s="3" t="s">
        <v>313</v>
      </c>
      <c r="AA149" s="3">
        <v>110.34</v>
      </c>
      <c r="AB149" s="3">
        <v>31.9178</v>
      </c>
      <c r="AC149" s="3">
        <v>159.569960962191</v>
      </c>
      <c r="AE149" s="13">
        <v>1689.04996</v>
      </c>
      <c r="AF149" s="13"/>
      <c r="AG149" s="3">
        <f t="shared" si="4"/>
        <v>1779.3754639555052</v>
      </c>
      <c r="AI149" s="3">
        <v>56.0754580364343</v>
      </c>
      <c r="AJ149" s="3">
        <v>72.967</v>
      </c>
      <c r="AK149" s="3">
        <v>37.107</v>
      </c>
      <c r="AL149" s="3">
        <v>385.982</v>
      </c>
      <c r="AM149" s="3">
        <v>530.10434495688</v>
      </c>
      <c r="AN149" s="3">
        <v>47.928</v>
      </c>
      <c r="AO149" s="3">
        <v>39.117</v>
      </c>
      <c r="AP149" s="3">
        <v>308.2669</v>
      </c>
      <c r="AQ149" s="3" t="s">
        <v>313</v>
      </c>
      <c r="AR149" s="3">
        <v>110.34</v>
      </c>
      <c r="AS149" s="3">
        <v>31.9178</v>
      </c>
      <c r="AT149" s="3">
        <v>159.569960962191</v>
      </c>
      <c r="AX149" s="2">
        <v>110.36666666666667</v>
      </c>
      <c r="AY149" s="2">
        <v>107.4801979723491</v>
      </c>
      <c r="AZ149" s="2">
        <v>112.73617229564364</v>
      </c>
    </row>
    <row r="150" spans="1:52" ht="12.75">
      <c r="A150" s="2" t="s">
        <v>487</v>
      </c>
      <c r="B150" s="3">
        <v>110.77191229074161</v>
      </c>
      <c r="C150" s="3">
        <v>111.89086751973369</v>
      </c>
      <c r="D150" s="3">
        <v>106.2210309392879</v>
      </c>
      <c r="E150" s="3">
        <v>110.27397260273973</v>
      </c>
      <c r="F150" s="4">
        <v>126.98232289527591</v>
      </c>
      <c r="G150" s="3">
        <v>117.64620881792722</v>
      </c>
      <c r="H150" s="3">
        <v>119.57941173951085</v>
      </c>
      <c r="I150" s="3">
        <v>113.15011820330969</v>
      </c>
      <c r="J150" s="3">
        <v>112.33615671021498</v>
      </c>
      <c r="K150" s="3">
        <v>113.35004192645314</v>
      </c>
      <c r="L150" s="3">
        <v>117.31976355692626</v>
      </c>
      <c r="M150" s="3">
        <v>117.4321955360011</v>
      </c>
      <c r="N150" s="3"/>
      <c r="O150" s="3">
        <f>SUMPRODUCT(B150:M150,NGDP_EDSS_A!$B$122:$M$122)</f>
        <v>116.96232360605256</v>
      </c>
      <c r="P150" s="3">
        <f t="shared" si="5"/>
        <v>2.2327079251970305</v>
      </c>
      <c r="Q150" s="3"/>
      <c r="R150" s="3">
        <v>56.5827269286474</v>
      </c>
      <c r="S150" s="3">
        <v>73.378</v>
      </c>
      <c r="T150" s="3">
        <v>37.763</v>
      </c>
      <c r="U150" s="3">
        <v>388.761</v>
      </c>
      <c r="V150" s="3">
        <v>532.83710736158</v>
      </c>
      <c r="W150" s="3">
        <v>48.797</v>
      </c>
      <c r="X150" s="3">
        <v>38.104</v>
      </c>
      <c r="Y150" s="3">
        <v>309.4073</v>
      </c>
      <c r="Z150" s="3" t="s">
        <v>313</v>
      </c>
      <c r="AA150" s="3">
        <v>111.136</v>
      </c>
      <c r="AB150" s="3">
        <v>31.732599999999998</v>
      </c>
      <c r="AC150" s="3">
        <v>160.900658831045</v>
      </c>
      <c r="AE150" s="13">
        <v>1699.82135</v>
      </c>
      <c r="AF150" s="13"/>
      <c r="AG150" s="3">
        <f t="shared" si="4"/>
        <v>1789.3993931212726</v>
      </c>
      <c r="AI150" s="3">
        <v>56.5827269286474</v>
      </c>
      <c r="AJ150" s="3">
        <v>73.378</v>
      </c>
      <c r="AK150" s="3">
        <v>37.763</v>
      </c>
      <c r="AL150" s="3">
        <v>388.761</v>
      </c>
      <c r="AM150" s="3">
        <v>532.83710736158</v>
      </c>
      <c r="AN150" s="3">
        <v>48.797</v>
      </c>
      <c r="AO150" s="3">
        <v>38.104</v>
      </c>
      <c r="AP150" s="3">
        <v>309.4073</v>
      </c>
      <c r="AQ150" s="3" t="s">
        <v>313</v>
      </c>
      <c r="AR150" s="3">
        <v>111.136</v>
      </c>
      <c r="AS150" s="3">
        <v>31.732599999999998</v>
      </c>
      <c r="AT150" s="3">
        <v>160.900658831045</v>
      </c>
      <c r="AX150" s="2">
        <v>110.6</v>
      </c>
      <c r="AY150" s="2">
        <v>107.51470574138989</v>
      </c>
      <c r="AZ150" s="2">
        <v>113.14733235438081</v>
      </c>
    </row>
    <row r="151" spans="1:52" ht="12.75">
      <c r="A151" s="2" t="s">
        <v>488</v>
      </c>
      <c r="B151" s="3">
        <v>111.10552678225194</v>
      </c>
      <c r="C151" s="3">
        <v>111.77204153569072</v>
      </c>
      <c r="D151" s="3">
        <v>106.46879742265178</v>
      </c>
      <c r="E151" s="3">
        <v>110.56751467710372</v>
      </c>
      <c r="F151" s="4">
        <v>127.33245797678862</v>
      </c>
      <c r="G151" s="3">
        <v>120.00141731021473</v>
      </c>
      <c r="H151" s="3">
        <v>120.32722819172338</v>
      </c>
      <c r="I151" s="3">
        <v>113.5342789598109</v>
      </c>
      <c r="J151" s="3">
        <v>113.38953284230955</v>
      </c>
      <c r="K151" s="3">
        <v>113.69318029757257</v>
      </c>
      <c r="L151" s="3">
        <v>118.4367514777692</v>
      </c>
      <c r="M151" s="3">
        <v>119.24918269631482</v>
      </c>
      <c r="N151" s="3"/>
      <c r="O151" s="3">
        <f>SUMPRODUCT(B151:M151,NGDP_EDSS_A!$B$122:$M$122)</f>
        <v>117.53263322999527</v>
      </c>
      <c r="P151" s="3">
        <f t="shared" si="5"/>
        <v>2.229441641878971</v>
      </c>
      <c r="Q151" s="3"/>
      <c r="R151" s="3">
        <v>57.0101777980965</v>
      </c>
      <c r="S151" s="3">
        <v>74.016</v>
      </c>
      <c r="T151" s="3">
        <v>38.179</v>
      </c>
      <c r="U151" s="3">
        <v>389.583</v>
      </c>
      <c r="V151" s="3">
        <v>534.280830896138</v>
      </c>
      <c r="W151" s="3">
        <v>48.688</v>
      </c>
      <c r="X151" s="3">
        <v>40.734</v>
      </c>
      <c r="Y151" s="3">
        <v>309.1556</v>
      </c>
      <c r="Z151" s="3" t="s">
        <v>313</v>
      </c>
      <c r="AA151" s="3">
        <v>111.904</v>
      </c>
      <c r="AB151" s="3">
        <v>31.813200000000002</v>
      </c>
      <c r="AC151" s="3">
        <v>162.451878218108</v>
      </c>
      <c r="AE151" s="13">
        <v>1705.72233</v>
      </c>
      <c r="AF151" s="3">
        <f>(AE151/AE147-1)*100</f>
        <v>1.7836970024517784</v>
      </c>
      <c r="AG151" s="3">
        <f t="shared" si="4"/>
        <v>1797.8156869123427</v>
      </c>
      <c r="AH151" s="3">
        <f>(AG151/AG147-1)*100</f>
        <v>1.7857390738652557</v>
      </c>
      <c r="AI151" s="3">
        <v>57.0101777980965</v>
      </c>
      <c r="AJ151" s="3">
        <v>74.016</v>
      </c>
      <c r="AK151" s="3">
        <v>38.179</v>
      </c>
      <c r="AL151" s="3">
        <v>389.583</v>
      </c>
      <c r="AM151" s="3">
        <v>534.280830896138</v>
      </c>
      <c r="AN151" s="3">
        <v>48.688</v>
      </c>
      <c r="AO151" s="3">
        <v>40.734</v>
      </c>
      <c r="AP151" s="3">
        <v>309.1556</v>
      </c>
      <c r="AQ151" s="3" t="s">
        <v>313</v>
      </c>
      <c r="AR151" s="3">
        <v>111.904</v>
      </c>
      <c r="AS151" s="3">
        <v>31.813200000000002</v>
      </c>
      <c r="AT151" s="3">
        <v>162.451878218108</v>
      </c>
      <c r="AU151" s="3"/>
      <c r="AV151" s="3"/>
      <c r="AX151" s="2">
        <v>110.9</v>
      </c>
      <c r="AY151" s="2">
        <v>108.1090062082033</v>
      </c>
      <c r="AZ151" s="2">
        <v>113.7542829172785</v>
      </c>
    </row>
    <row r="152" spans="1:52" ht="12.75">
      <c r="A152" s="2" t="s">
        <v>489</v>
      </c>
      <c r="B152" s="3">
        <v>111.37934078030133</v>
      </c>
      <c r="C152" s="3">
        <v>112.09611240126245</v>
      </c>
      <c r="D152" s="3">
        <v>106.73426151197022</v>
      </c>
      <c r="E152" s="3">
        <v>110.8610567514677</v>
      </c>
      <c r="F152" s="4">
        <v>127.64368916035549</v>
      </c>
      <c r="G152" s="3">
        <v>120.11957158240308</v>
      </c>
      <c r="H152" s="3">
        <v>120.8954237302287</v>
      </c>
      <c r="I152" s="3">
        <v>114.09574468085108</v>
      </c>
      <c r="J152" s="3">
        <v>113.87339179135138</v>
      </c>
      <c r="K152" s="3">
        <v>113.46442138349295</v>
      </c>
      <c r="L152" s="3">
        <v>118.50881521459779</v>
      </c>
      <c r="M152" s="3">
        <v>119.31468156591222</v>
      </c>
      <c r="N152" s="3"/>
      <c r="O152" s="3">
        <f>SUMPRODUCT(B152:M152,NGDP_EDSS_A!$B$123:$M$123)</f>
        <v>117.78940939261248</v>
      </c>
      <c r="P152" s="3">
        <f t="shared" si="5"/>
        <v>2.1615662766327093</v>
      </c>
      <c r="Q152" s="3"/>
      <c r="R152" s="3">
        <v>57.4230569569205</v>
      </c>
      <c r="S152" s="3">
        <v>74.707</v>
      </c>
      <c r="T152" s="3">
        <v>38.895</v>
      </c>
      <c r="U152" s="3">
        <v>391.537</v>
      </c>
      <c r="V152" s="3">
        <v>538.76668616423</v>
      </c>
      <c r="W152" s="3">
        <v>50.061</v>
      </c>
      <c r="X152" s="3">
        <v>39.97</v>
      </c>
      <c r="Y152" s="3">
        <v>311.4993</v>
      </c>
      <c r="Z152" s="3" t="s">
        <v>313</v>
      </c>
      <c r="AA152" s="3">
        <v>112.242</v>
      </c>
      <c r="AB152" s="3">
        <v>31.9117</v>
      </c>
      <c r="AC152" s="3">
        <v>164.206044400768</v>
      </c>
      <c r="AE152" s="13">
        <v>1719.79137</v>
      </c>
      <c r="AF152" s="3">
        <f>(AE152/AE148-1)*100</f>
        <v>2.203806942731479</v>
      </c>
      <c r="AG152" s="3">
        <f t="shared" si="4"/>
        <v>1811.2187875219186</v>
      </c>
      <c r="AH152" s="3">
        <f>(AG152/AG148-1)*100</f>
        <v>2.20681920854251</v>
      </c>
      <c r="AI152" s="3">
        <v>57.4230569569205</v>
      </c>
      <c r="AJ152" s="3">
        <v>74.707</v>
      </c>
      <c r="AK152" s="3">
        <v>38.895</v>
      </c>
      <c r="AL152" s="3">
        <v>391.537</v>
      </c>
      <c r="AM152" s="3">
        <v>538.76668616423</v>
      </c>
      <c r="AN152" s="3">
        <v>50.061</v>
      </c>
      <c r="AO152" s="3">
        <v>39.97</v>
      </c>
      <c r="AP152" s="3">
        <v>311.4993</v>
      </c>
      <c r="AQ152" s="3" t="s">
        <v>313</v>
      </c>
      <c r="AR152" s="3">
        <v>112.242</v>
      </c>
      <c r="AS152" s="3">
        <v>31.9117</v>
      </c>
      <c r="AT152" s="3">
        <v>164.206044400768</v>
      </c>
      <c r="AU152" s="3"/>
      <c r="AV152" s="3"/>
      <c r="AX152" s="2">
        <v>111.26666666666667</v>
      </c>
      <c r="AY152" s="2">
        <v>107.78948982819608</v>
      </c>
      <c r="AZ152" s="2">
        <v>114.0675477239354</v>
      </c>
    </row>
    <row r="153" spans="1:52" ht="12.75">
      <c r="A153" s="2" t="s">
        <v>490</v>
      </c>
      <c r="B153" s="3">
        <v>112.37478672570622</v>
      </c>
      <c r="C153" s="3">
        <v>113.04672027360621</v>
      </c>
      <c r="D153" s="3">
        <v>107.92000111092594</v>
      </c>
      <c r="E153" s="3">
        <v>112.03522504892368</v>
      </c>
      <c r="F153" s="4">
        <v>128.49957491516432</v>
      </c>
      <c r="G153" s="3">
        <v>122.45508769599253</v>
      </c>
      <c r="H153" s="3">
        <v>123.10323411941103</v>
      </c>
      <c r="I153" s="3">
        <v>114.98226950354612</v>
      </c>
      <c r="J153" s="3">
        <v>115.30385881408378</v>
      </c>
      <c r="K153" s="3">
        <v>114.646342439571</v>
      </c>
      <c r="L153" s="3">
        <v>119.98612181958366</v>
      </c>
      <c r="M153" s="3">
        <v>121.94029674594718</v>
      </c>
      <c r="N153" s="3"/>
      <c r="O153" s="3">
        <f>SUMPRODUCT(B153:M153,NGDP_EDSS_A!$B$123:$M$123)</f>
        <v>119.04297339118631</v>
      </c>
      <c r="P153" s="3">
        <f t="shared" si="5"/>
        <v>2.2788398868184734</v>
      </c>
      <c r="Q153" s="3"/>
      <c r="R153" s="3">
        <v>57.9633134503692</v>
      </c>
      <c r="S153" s="3">
        <v>75.2</v>
      </c>
      <c r="T153" s="3">
        <v>39.513</v>
      </c>
      <c r="U153" s="3">
        <v>395.685</v>
      </c>
      <c r="V153" s="3">
        <v>545.108757405324</v>
      </c>
      <c r="W153" s="3">
        <v>49.875</v>
      </c>
      <c r="X153" s="3">
        <v>41.051</v>
      </c>
      <c r="Y153" s="3">
        <v>313.3589</v>
      </c>
      <c r="Z153" s="3" t="s">
        <v>313</v>
      </c>
      <c r="AA153" s="3">
        <v>113.602</v>
      </c>
      <c r="AB153" s="3">
        <v>32.203700000000005</v>
      </c>
      <c r="AC153" s="3">
        <v>165.627337540065</v>
      </c>
      <c r="AE153" s="13">
        <v>1736.44729</v>
      </c>
      <c r="AF153" s="3">
        <f>(AE153/AE149-1)*100</f>
        <v>2.8061532294758162</v>
      </c>
      <c r="AG153" s="3">
        <f t="shared" si="4"/>
        <v>1829.188008395758</v>
      </c>
      <c r="AH153" s="3">
        <f>(AG153/AG149-1)*100</f>
        <v>2.799439772509893</v>
      </c>
      <c r="AI153" s="3">
        <v>57.9633134503692</v>
      </c>
      <c r="AJ153" s="3">
        <v>75.2</v>
      </c>
      <c r="AK153" s="3">
        <v>39.513</v>
      </c>
      <c r="AL153" s="3">
        <v>395.685</v>
      </c>
      <c r="AM153" s="3">
        <v>545.108757405324</v>
      </c>
      <c r="AN153" s="3">
        <v>49.875</v>
      </c>
      <c r="AO153" s="3">
        <v>41.051</v>
      </c>
      <c r="AP153" s="3">
        <v>313.3589</v>
      </c>
      <c r="AQ153" s="3" t="s">
        <v>313</v>
      </c>
      <c r="AR153" s="3">
        <v>113.602</v>
      </c>
      <c r="AS153" s="3">
        <v>32.203700000000005</v>
      </c>
      <c r="AT153" s="3">
        <v>165.627337540065</v>
      </c>
      <c r="AU153" s="3"/>
      <c r="AV153" s="3"/>
      <c r="AX153" s="2">
        <v>112.56666666666666</v>
      </c>
      <c r="AY153" s="2">
        <v>109.11612183798606</v>
      </c>
      <c r="AZ153" s="2">
        <v>116.04503181595695</v>
      </c>
    </row>
    <row r="154" spans="1:52" ht="12.75">
      <c r="A154" s="2" t="s">
        <v>514</v>
      </c>
      <c r="B154" s="3">
        <v>112.52226019909952</v>
      </c>
      <c r="C154" s="3">
        <v>113.55443129633525</v>
      </c>
      <c r="D154" s="3">
        <v>108.07220052213518</v>
      </c>
      <c r="E154" s="3">
        <v>112.133072407045</v>
      </c>
      <c r="F154" s="4">
        <v>128.9664216905146</v>
      </c>
      <c r="G154" s="3">
        <v>121.68314645102872</v>
      </c>
      <c r="H154" s="3">
        <v>124.63445745384398</v>
      </c>
      <c r="I154" s="3">
        <v>115.60283687943263</v>
      </c>
      <c r="J154" s="3">
        <v>115.37108702925136</v>
      </c>
      <c r="K154" s="3">
        <v>114.72259541093086</v>
      </c>
      <c r="L154" s="3">
        <v>120.526599845798</v>
      </c>
      <c r="M154" s="3">
        <v>121.58086159118108</v>
      </c>
      <c r="N154" s="3"/>
      <c r="O154" s="3">
        <f>SUMPRODUCT(B154:M154,NGDP_EDSS_A!$B$123:$M$123)</f>
        <v>119.3101649213652</v>
      </c>
      <c r="P154" s="3">
        <f t="shared" si="5"/>
        <v>2.0073483861525743</v>
      </c>
      <c r="Q154" s="3"/>
      <c r="R154" s="3">
        <v>58.5566748064861</v>
      </c>
      <c r="S154" s="3">
        <v>75.679</v>
      </c>
      <c r="T154" s="3">
        <v>39.817</v>
      </c>
      <c r="U154" s="3">
        <v>395.727</v>
      </c>
      <c r="V154" s="3">
        <v>549.388366454193</v>
      </c>
      <c r="W154" s="3">
        <v>50.958</v>
      </c>
      <c r="X154" s="3">
        <v>41.049</v>
      </c>
      <c r="Y154" s="3">
        <v>314.283</v>
      </c>
      <c r="Z154" s="3" t="s">
        <v>313</v>
      </c>
      <c r="AA154" s="3">
        <v>114.422</v>
      </c>
      <c r="AB154" s="3">
        <v>32.1945</v>
      </c>
      <c r="AC154" s="3">
        <v>167.044325282174</v>
      </c>
      <c r="AE154" s="13">
        <v>1746.31416</v>
      </c>
      <c r="AF154" s="3">
        <f>(AE154/AE150-1)*100</f>
        <v>2.735158609462096</v>
      </c>
      <c r="AG154" s="3">
        <f t="shared" si="4"/>
        <v>1839.1188665428533</v>
      </c>
      <c r="AH154" s="3">
        <f>(AG154/AG150-1)*100</f>
        <v>2.778556515259245</v>
      </c>
      <c r="AI154" s="3">
        <v>58.5566748064861</v>
      </c>
      <c r="AJ154" s="3">
        <v>75.679</v>
      </c>
      <c r="AK154" s="3">
        <v>39.817</v>
      </c>
      <c r="AL154" s="3">
        <v>395.727</v>
      </c>
      <c r="AM154" s="3">
        <v>549.388366454193</v>
      </c>
      <c r="AN154" s="3">
        <v>50.958</v>
      </c>
      <c r="AO154" s="3">
        <v>41.049</v>
      </c>
      <c r="AP154" s="3">
        <v>314.283</v>
      </c>
      <c r="AQ154" s="3" t="s">
        <v>313</v>
      </c>
      <c r="AR154" s="3">
        <v>114.422</v>
      </c>
      <c r="AS154" s="3">
        <v>32.1945</v>
      </c>
      <c r="AT154" s="3">
        <v>167.044325282174</v>
      </c>
      <c r="AU154" s="3"/>
      <c r="AV154" s="3"/>
      <c r="AX154" s="2">
        <v>112.63333333333333</v>
      </c>
      <c r="AY154" s="2">
        <v>109.2247574071885</v>
      </c>
      <c r="AZ154" s="2">
        <v>117.04356338717571</v>
      </c>
    </row>
    <row r="155" spans="1:61" ht="12.75">
      <c r="A155" s="2" t="s">
        <v>515</v>
      </c>
      <c r="B155" s="3">
        <v>112.55912856744784</v>
      </c>
      <c r="C155" s="3">
        <v>113.39239586354937</v>
      </c>
      <c r="D155" s="3">
        <v>108.67037960339941</v>
      </c>
      <c r="E155" s="3">
        <v>112.03522504892368</v>
      </c>
      <c r="F155" s="4">
        <v>129.0053255884605</v>
      </c>
      <c r="G155" s="3">
        <v>123.47121443681223</v>
      </c>
      <c r="H155" s="3">
        <v>125.63794930176064</v>
      </c>
      <c r="I155" s="3">
        <v>115.60283687943263</v>
      </c>
      <c r="J155" s="3">
        <v>115.63253008823638</v>
      </c>
      <c r="K155" s="3">
        <v>114.68446892525094</v>
      </c>
      <c r="L155" s="3">
        <v>121.39136468774095</v>
      </c>
      <c r="M155" s="3">
        <v>122.34218487174863</v>
      </c>
      <c r="N155" s="3"/>
      <c r="O155" s="3">
        <f>SUMPRODUCT(B155:M155,NGDP_EDSS_A!$B$123:$M$123)</f>
        <v>119.48301844587289</v>
      </c>
      <c r="P155" s="3">
        <f>(O155/O151-1)*100</f>
        <v>1.6594414353509723</v>
      </c>
      <c r="Q155" s="3"/>
      <c r="R155" s="3">
        <v>59.0360367719695</v>
      </c>
      <c r="S155" s="3">
        <v>76.1633456</v>
      </c>
      <c r="T155" s="3">
        <v>40.187</v>
      </c>
      <c r="U155" s="3">
        <v>398.295</v>
      </c>
      <c r="V155" s="3">
        <v>554.183591051119</v>
      </c>
      <c r="W155" s="3">
        <v>50.763</v>
      </c>
      <c r="X155" s="3">
        <v>43.025757241597205</v>
      </c>
      <c r="Y155" s="3">
        <v>317.8921</v>
      </c>
      <c r="Z155" s="3" t="s">
        <v>313</v>
      </c>
      <c r="AA155" s="3">
        <v>115.159</v>
      </c>
      <c r="AB155" s="3">
        <v>32.3448</v>
      </c>
      <c r="AC155" s="3">
        <v>169.019555758431</v>
      </c>
      <c r="AE155" s="13">
        <v>1761.78013</v>
      </c>
      <c r="AF155" s="3">
        <f>(AE155/AE151-1)*100</f>
        <v>3.2864551875802617</v>
      </c>
      <c r="AG155" s="3">
        <f t="shared" si="4"/>
        <v>1856.0691864231167</v>
      </c>
      <c r="AH155" s="3">
        <f>(AG155/AG151-1)*100</f>
        <v>3.240237580239458</v>
      </c>
      <c r="AI155" s="3">
        <v>59.0360367719695</v>
      </c>
      <c r="AJ155" s="3">
        <v>76.1633456</v>
      </c>
      <c r="AK155" s="3">
        <v>40.187</v>
      </c>
      <c r="AL155" s="3">
        <v>398.295</v>
      </c>
      <c r="AM155" s="3">
        <v>554.183591051119</v>
      </c>
      <c r="AN155" s="3">
        <v>50.763</v>
      </c>
      <c r="AO155" s="3">
        <v>43.025757241597205</v>
      </c>
      <c r="AP155" s="3">
        <v>317.8921</v>
      </c>
      <c r="AQ155" s="3" t="s">
        <v>313</v>
      </c>
      <c r="AR155" s="3">
        <v>115.159</v>
      </c>
      <c r="AS155" s="3">
        <v>32.3448</v>
      </c>
      <c r="AT155" s="3">
        <v>169.019555758431</v>
      </c>
      <c r="AU155" s="3"/>
      <c r="AV155" s="3"/>
      <c r="AX155" s="2">
        <v>112.76666666666667</v>
      </c>
      <c r="AY155" s="2">
        <v>109.776881711841</v>
      </c>
      <c r="AZ155" s="2">
        <v>118.29662261380324</v>
      </c>
      <c r="BI155" s="11"/>
    </row>
    <row r="156" ht="12.75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3"/>
  <sheetViews>
    <sheetView workbookViewId="0" topLeftCell="A1">
      <pane xSplit="1" ySplit="7" topLeftCell="B8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5" sqref="A85"/>
    </sheetView>
  </sheetViews>
  <sheetFormatPr defaultColWidth="9.33203125" defaultRowHeight="12.75"/>
  <cols>
    <col min="1" max="1" width="12.33203125" style="2" bestFit="1" customWidth="1"/>
    <col min="2" max="20" width="9.33203125" style="2" customWidth="1"/>
    <col min="21" max="22" width="9.5" style="2" bestFit="1" customWidth="1"/>
    <col min="23" max="23" width="10.66015625" style="2" bestFit="1" customWidth="1"/>
    <col min="24" max="24" width="9.66015625" style="2" bestFit="1" customWidth="1"/>
    <col min="25" max="25" width="11.66015625" style="2" bestFit="1" customWidth="1"/>
    <col min="26" max="28" width="9.5" style="2" bestFit="1" customWidth="1"/>
    <col min="29" max="29" width="10.66015625" style="2" bestFit="1" customWidth="1"/>
    <col min="30" max="30" width="9.66015625" style="2" bestFit="1" customWidth="1"/>
    <col min="31" max="31" width="10.66015625" style="2" bestFit="1" customWidth="1"/>
    <col min="32" max="32" width="12.66015625" style="2" bestFit="1" customWidth="1"/>
    <col min="33" max="16384" width="9.33203125" style="2" customWidth="1"/>
  </cols>
  <sheetData>
    <row r="1" spans="1:19" ht="12.75">
      <c r="A1" s="2" t="s">
        <v>491</v>
      </c>
      <c r="B1" s="2" t="s">
        <v>504</v>
      </c>
      <c r="C1" s="2" t="s">
        <v>504</v>
      </c>
      <c r="D1" s="2" t="s">
        <v>504</v>
      </c>
      <c r="E1" s="2" t="s">
        <v>504</v>
      </c>
      <c r="F1" s="2" t="s">
        <v>504</v>
      </c>
      <c r="G1" s="2" t="s">
        <v>504</v>
      </c>
      <c r="H1" s="2" t="s">
        <v>504</v>
      </c>
      <c r="I1" s="2" t="s">
        <v>504</v>
      </c>
      <c r="J1" s="2" t="s">
        <v>504</v>
      </c>
      <c r="K1" s="2" t="s">
        <v>504</v>
      </c>
      <c r="L1" s="2" t="s">
        <v>504</v>
      </c>
      <c r="M1" s="2" t="s">
        <v>504</v>
      </c>
      <c r="Q1" s="2" t="s">
        <v>504</v>
      </c>
      <c r="R1" s="2" t="s">
        <v>504</v>
      </c>
      <c r="S1" s="2" t="s">
        <v>504</v>
      </c>
    </row>
    <row r="2" spans="1:19" ht="12.75">
      <c r="A2" s="2" t="s">
        <v>492</v>
      </c>
      <c r="B2" s="2" t="s">
        <v>503</v>
      </c>
      <c r="C2" s="2" t="s">
        <v>503</v>
      </c>
      <c r="D2" s="2" t="s">
        <v>503</v>
      </c>
      <c r="E2" s="2" t="s">
        <v>503</v>
      </c>
      <c r="F2" s="2" t="s">
        <v>503</v>
      </c>
      <c r="G2" s="2" t="s">
        <v>503</v>
      </c>
      <c r="H2" s="2" t="s">
        <v>503</v>
      </c>
      <c r="I2" s="2" t="s">
        <v>503</v>
      </c>
      <c r="J2" s="2" t="s">
        <v>503</v>
      </c>
      <c r="K2" s="2" t="s">
        <v>503</v>
      </c>
      <c r="L2" s="2" t="s">
        <v>503</v>
      </c>
      <c r="M2" s="2" t="s">
        <v>503</v>
      </c>
      <c r="Q2" s="2" t="s">
        <v>503</v>
      </c>
      <c r="R2" s="2" t="s">
        <v>503</v>
      </c>
      <c r="S2" s="2" t="s">
        <v>503</v>
      </c>
    </row>
    <row r="3" spans="1:19" ht="12.75">
      <c r="A3" s="2" t="s">
        <v>493</v>
      </c>
      <c r="B3" s="2" t="s">
        <v>562</v>
      </c>
      <c r="C3" s="2" t="s">
        <v>563</v>
      </c>
      <c r="D3" s="2" t="s">
        <v>565</v>
      </c>
      <c r="E3" s="2" t="s">
        <v>499</v>
      </c>
      <c r="F3" s="2" t="s">
        <v>498</v>
      </c>
      <c r="G3" s="2" t="s">
        <v>567</v>
      </c>
      <c r="H3" s="2" t="s">
        <v>568</v>
      </c>
      <c r="I3" s="2" t="s">
        <v>569</v>
      </c>
      <c r="J3" s="2" t="s">
        <v>570</v>
      </c>
      <c r="K3" s="2" t="s">
        <v>571</v>
      </c>
      <c r="L3" s="2" t="s">
        <v>572</v>
      </c>
      <c r="M3" s="2" t="s">
        <v>573</v>
      </c>
      <c r="Q3" s="2" t="s">
        <v>111</v>
      </c>
      <c r="R3" s="2" t="s">
        <v>574</v>
      </c>
      <c r="S3" s="2" t="s">
        <v>112</v>
      </c>
    </row>
    <row r="4" spans="1:19" ht="12.75">
      <c r="A4" s="2" t="s">
        <v>494</v>
      </c>
      <c r="B4" s="2" t="s">
        <v>502</v>
      </c>
      <c r="C4" s="2" t="s">
        <v>502</v>
      </c>
      <c r="D4" s="2" t="s">
        <v>502</v>
      </c>
      <c r="E4" s="2" t="s">
        <v>502</v>
      </c>
      <c r="F4" s="2" t="s">
        <v>502</v>
      </c>
      <c r="G4" s="2" t="s">
        <v>502</v>
      </c>
      <c r="H4" s="2" t="s">
        <v>502</v>
      </c>
      <c r="I4" s="2" t="s">
        <v>502</v>
      </c>
      <c r="J4" s="2" t="s">
        <v>502</v>
      </c>
      <c r="K4" s="2" t="s">
        <v>502</v>
      </c>
      <c r="L4" s="2" t="s">
        <v>502</v>
      </c>
      <c r="M4" s="2" t="s">
        <v>502</v>
      </c>
      <c r="Q4" s="2" t="s">
        <v>502</v>
      </c>
      <c r="R4" s="2" t="s">
        <v>502</v>
      </c>
      <c r="S4" s="2" t="s">
        <v>502</v>
      </c>
    </row>
    <row r="5" spans="1:19" ht="12.75">
      <c r="A5" s="2" t="s">
        <v>495</v>
      </c>
      <c r="B5" s="2" t="s">
        <v>230</v>
      </c>
      <c r="C5" s="2" t="s">
        <v>229</v>
      </c>
      <c r="D5" s="2" t="s">
        <v>231</v>
      </c>
      <c r="E5" s="2" t="s">
        <v>523</v>
      </c>
      <c r="F5" s="2" t="s">
        <v>94</v>
      </c>
      <c r="G5" s="2" t="s">
        <v>232</v>
      </c>
      <c r="H5" s="2" t="s">
        <v>233</v>
      </c>
      <c r="I5" s="2" t="s">
        <v>234</v>
      </c>
      <c r="J5" s="2" t="s">
        <v>235</v>
      </c>
      <c r="K5" s="2" t="s">
        <v>236</v>
      </c>
      <c r="L5" s="2" t="s">
        <v>237</v>
      </c>
      <c r="M5" s="2" t="s">
        <v>238</v>
      </c>
      <c r="Q5" s="2" t="s">
        <v>685</v>
      </c>
      <c r="R5" s="2" t="s">
        <v>686</v>
      </c>
      <c r="S5" s="2" t="s">
        <v>687</v>
      </c>
    </row>
    <row r="6" spans="1:32" ht="12.75">
      <c r="A6" s="2" t="s">
        <v>500</v>
      </c>
      <c r="B6" s="13" t="s">
        <v>524</v>
      </c>
      <c r="C6" s="13" t="s">
        <v>524</v>
      </c>
      <c r="D6" s="13" t="s">
        <v>524</v>
      </c>
      <c r="E6" s="13" t="s">
        <v>524</v>
      </c>
      <c r="F6" s="13" t="s">
        <v>524</v>
      </c>
      <c r="G6" s="13" t="s">
        <v>524</v>
      </c>
      <c r="H6" s="13" t="s">
        <v>524</v>
      </c>
      <c r="I6" s="13" t="s">
        <v>524</v>
      </c>
      <c r="J6" s="13" t="s">
        <v>524</v>
      </c>
      <c r="K6" s="13" t="s">
        <v>524</v>
      </c>
      <c r="L6" s="13" t="s">
        <v>524</v>
      </c>
      <c r="M6" s="13" t="s">
        <v>524</v>
      </c>
      <c r="Q6" s="13" t="s">
        <v>524</v>
      </c>
      <c r="R6" s="13" t="s">
        <v>524</v>
      </c>
      <c r="S6" s="13" t="s">
        <v>524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2:19" ht="12.75">
      <c r="B7" s="2" t="s">
        <v>218</v>
      </c>
      <c r="C7" s="2" t="s">
        <v>219</v>
      </c>
      <c r="D7" s="2" t="s">
        <v>220</v>
      </c>
      <c r="E7" s="2" t="s">
        <v>21</v>
      </c>
      <c r="F7" s="2" t="s">
        <v>95</v>
      </c>
      <c r="G7" s="2" t="s">
        <v>221</v>
      </c>
      <c r="H7" s="2" t="s">
        <v>222</v>
      </c>
      <c r="I7" s="2" t="s">
        <v>223</v>
      </c>
      <c r="J7" s="2" t="s">
        <v>224</v>
      </c>
      <c r="K7" s="2" t="s">
        <v>225</v>
      </c>
      <c r="L7" s="2" t="s">
        <v>226</v>
      </c>
      <c r="M7" s="2" t="s">
        <v>227</v>
      </c>
      <c r="O7" s="2" t="s">
        <v>228</v>
      </c>
      <c r="Q7" s="2" t="s">
        <v>688</v>
      </c>
      <c r="R7" s="2" t="s">
        <v>689</v>
      </c>
      <c r="S7" s="2" t="s">
        <v>690</v>
      </c>
    </row>
    <row r="8" spans="1:32" ht="12.75">
      <c r="A8" s="2" t="s">
        <v>525</v>
      </c>
      <c r="B8" s="5">
        <v>28.27883400308751</v>
      </c>
      <c r="C8" s="5">
        <v>31.755221399999996</v>
      </c>
      <c r="D8" s="5">
        <v>7.954237756845288</v>
      </c>
      <c r="E8" s="5">
        <v>125.64390596511474</v>
      </c>
      <c r="F8" s="5">
        <v>351.4045484502034</v>
      </c>
      <c r="G8" s="5">
        <v>1.3084034376516225</v>
      </c>
      <c r="H8" s="5">
        <v>2.2518015174968617</v>
      </c>
      <c r="I8" s="5">
        <v>34.128959529614455</v>
      </c>
      <c r="J8" s="5">
        <v>1.7128929778042288</v>
      </c>
      <c r="K8" s="5">
        <v>55.29666020170148</v>
      </c>
      <c r="L8" s="5">
        <v>1.0838248626307</v>
      </c>
      <c r="M8" s="5">
        <v>16.659528680406837</v>
      </c>
      <c r="N8" s="4"/>
      <c r="O8" s="4">
        <f aca="true" t="shared" si="0" ref="O8:O44">SUM(B8:M8)</f>
        <v>657.4788187825571</v>
      </c>
      <c r="P8" s="4"/>
      <c r="Q8" s="5">
        <v>124.4345350072181</v>
      </c>
      <c r="R8" s="5">
        <v>179.43036078441708</v>
      </c>
      <c r="S8" s="5">
        <v>51.639002957066566</v>
      </c>
      <c r="T8" s="4"/>
      <c r="U8" s="12"/>
      <c r="V8" s="12"/>
      <c r="W8" s="12"/>
      <c r="X8" s="12"/>
      <c r="Y8" s="12"/>
      <c r="Z8" s="12"/>
      <c r="AA8" s="12"/>
      <c r="AB8" s="12"/>
      <c r="AC8" s="12"/>
      <c r="AD8" s="5"/>
      <c r="AE8" s="12"/>
      <c r="AF8" s="12"/>
    </row>
    <row r="9" spans="1:32" ht="12.75">
      <c r="A9" s="2" t="s">
        <v>526</v>
      </c>
      <c r="B9" s="5">
        <v>31.867494908112576</v>
      </c>
      <c r="C9" s="5">
        <v>34.76465456</v>
      </c>
      <c r="D9" s="5">
        <v>8.735311296633288</v>
      </c>
      <c r="E9" s="5">
        <v>139.99991926719295</v>
      </c>
      <c r="F9" s="5">
        <v>390.1459360414512</v>
      </c>
      <c r="G9" s="5">
        <v>1.4461720286019586</v>
      </c>
      <c r="H9" s="5">
        <v>2.578954389961444</v>
      </c>
      <c r="I9" s="5">
        <v>37.18294467089852</v>
      </c>
      <c r="J9" s="5">
        <v>1.8721423278405969</v>
      </c>
      <c r="K9" s="5">
        <v>62.47200794370571</v>
      </c>
      <c r="L9" s="5">
        <v>1.2143407729955686</v>
      </c>
      <c r="M9" s="5">
        <v>18.9093985098935</v>
      </c>
      <c r="N9" s="4"/>
      <c r="O9" s="4">
        <f t="shared" si="0"/>
        <v>731.1892767172875</v>
      </c>
      <c r="P9" s="4"/>
      <c r="Q9" s="5">
        <v>137.53915054816576</v>
      </c>
      <c r="R9" s="5">
        <v>194.0045298421246</v>
      </c>
      <c r="S9" s="5">
        <v>57.60187277178347</v>
      </c>
      <c r="T9" s="4"/>
      <c r="U9" s="12"/>
      <c r="V9" s="12"/>
      <c r="W9" s="12"/>
      <c r="X9" s="12"/>
      <c r="Y9" s="12"/>
      <c r="Z9" s="12"/>
      <c r="AA9" s="12"/>
      <c r="AB9" s="12"/>
      <c r="AC9" s="12"/>
      <c r="AD9" s="5"/>
      <c r="AE9" s="12"/>
      <c r="AF9" s="12"/>
    </row>
    <row r="10" spans="1:32" ht="12.75">
      <c r="A10" s="2" t="s">
        <v>527</v>
      </c>
      <c r="B10" s="5">
        <v>36.41206920697862</v>
      </c>
      <c r="C10" s="5">
        <v>38.88217389999999</v>
      </c>
      <c r="D10" s="5">
        <v>10.186124428746705</v>
      </c>
      <c r="E10" s="5">
        <v>156.42937126278318</v>
      </c>
      <c r="F10" s="5">
        <v>428.3254123585561</v>
      </c>
      <c r="G10" s="5">
        <v>1.653705561235209</v>
      </c>
      <c r="H10" s="5">
        <v>3.132406628912265</v>
      </c>
      <c r="I10" s="5">
        <v>40.75145166329653</v>
      </c>
      <c r="J10" s="5">
        <v>2.095966615118704</v>
      </c>
      <c r="K10" s="5">
        <v>70.8262676518646</v>
      </c>
      <c r="L10" s="5">
        <v>1.4134226358287783</v>
      </c>
      <c r="M10" s="5">
        <v>22.219434525634103</v>
      </c>
      <c r="N10" s="4"/>
      <c r="O10" s="4">
        <f t="shared" si="0"/>
        <v>812.3278064389548</v>
      </c>
      <c r="P10" s="4"/>
      <c r="Q10" s="5">
        <v>158.10813866656503</v>
      </c>
      <c r="R10" s="5">
        <v>212.2813663642983</v>
      </c>
      <c r="S10" s="5">
        <v>64.49937563552163</v>
      </c>
      <c r="T10" s="4"/>
      <c r="U10" s="12"/>
      <c r="V10" s="12"/>
      <c r="W10" s="12"/>
      <c r="X10" s="12"/>
      <c r="Y10" s="12"/>
      <c r="Z10" s="12"/>
      <c r="AA10" s="12"/>
      <c r="AB10" s="12"/>
      <c r="AC10" s="12"/>
      <c r="AD10" s="5"/>
      <c r="AE10" s="12"/>
      <c r="AF10" s="12"/>
    </row>
    <row r="11" spans="1:32" ht="12.75">
      <c r="A11" s="2" t="s">
        <v>528</v>
      </c>
      <c r="B11" s="5">
        <v>41.23883575619795</v>
      </c>
      <c r="C11" s="5">
        <v>44.182147619999995</v>
      </c>
      <c r="D11" s="5">
        <v>12.3923834123965</v>
      </c>
      <c r="E11" s="5">
        <v>178.89526877981643</v>
      </c>
      <c r="F11" s="5">
        <v>477.30761068853195</v>
      </c>
      <c r="G11" s="5">
        <v>2.119564085635953</v>
      </c>
      <c r="H11" s="5">
        <v>3.789475618959641</v>
      </c>
      <c r="I11" s="5">
        <v>49.29528167130435</v>
      </c>
      <c r="J11" s="5">
        <v>2.375614542464769</v>
      </c>
      <c r="K11" s="5">
        <v>85.19523129190729</v>
      </c>
      <c r="L11" s="5">
        <v>1.6973103114749213</v>
      </c>
      <c r="M11" s="5">
        <v>26.80378889444354</v>
      </c>
      <c r="N11" s="4"/>
      <c r="O11" s="4">
        <f t="shared" si="0"/>
        <v>925.2925126731332</v>
      </c>
      <c r="P11" s="4"/>
      <c r="Q11" s="5">
        <v>181.32259855844214</v>
      </c>
      <c r="R11" s="5">
        <v>236.22888067272365</v>
      </c>
      <c r="S11" s="5">
        <v>74.0691002807962</v>
      </c>
      <c r="T11" s="4"/>
      <c r="U11" s="12"/>
      <c r="V11" s="12"/>
      <c r="W11" s="12"/>
      <c r="X11" s="12"/>
      <c r="Y11" s="12"/>
      <c r="Z11" s="12"/>
      <c r="AA11" s="12"/>
      <c r="AB11" s="12"/>
      <c r="AC11" s="12"/>
      <c r="AD11" s="5"/>
      <c r="AE11" s="12"/>
      <c r="AF11" s="12"/>
    </row>
    <row r="12" spans="1:32" ht="12.75">
      <c r="A12" s="2" t="s">
        <v>529</v>
      </c>
      <c r="B12" s="5">
        <v>46.930002819544534</v>
      </c>
      <c r="C12" s="5">
        <v>51.83215645999999</v>
      </c>
      <c r="D12" s="5">
        <v>15.641200541000362</v>
      </c>
      <c r="E12" s="5">
        <v>206.31038267036487</v>
      </c>
      <c r="F12" s="5">
        <v>512.0058541921468</v>
      </c>
      <c r="G12" s="5">
        <v>2.470268608831492</v>
      </c>
      <c r="H12" s="5">
        <v>4.199245873425518</v>
      </c>
      <c r="I12" s="5">
        <v>62.269066965243866</v>
      </c>
      <c r="J12" s="5">
        <v>2.788125384057932</v>
      </c>
      <c r="K12" s="5">
        <v>96.77778968599277</v>
      </c>
      <c r="L12" s="5">
        <v>2.0407417770392877</v>
      </c>
      <c r="M12" s="5">
        <v>33.00632189426244</v>
      </c>
      <c r="N12" s="4"/>
      <c r="O12" s="4">
        <f t="shared" si="0"/>
        <v>1036.2711568719099</v>
      </c>
      <c r="P12" s="4"/>
      <c r="Q12" s="5">
        <v>203.10837247831853</v>
      </c>
      <c r="R12" s="5">
        <v>266.84100691025156</v>
      </c>
      <c r="S12" s="5">
        <v>83.64979890829422</v>
      </c>
      <c r="T12" s="4"/>
      <c r="U12" s="12"/>
      <c r="V12" s="12"/>
      <c r="W12" s="12"/>
      <c r="X12" s="12"/>
      <c r="Y12" s="12"/>
      <c r="Z12" s="12"/>
      <c r="AA12" s="12"/>
      <c r="AB12" s="12"/>
      <c r="AC12" s="12"/>
      <c r="AD12" s="5"/>
      <c r="AE12" s="12"/>
      <c r="AF12" s="12"/>
    </row>
    <row r="13" spans="1:32" ht="12.75">
      <c r="A13" s="2" t="s">
        <v>530</v>
      </c>
      <c r="B13" s="5">
        <v>49.810676956971555</v>
      </c>
      <c r="C13" s="5">
        <v>57.34036114</v>
      </c>
      <c r="D13" s="5">
        <v>18.14685949364798</v>
      </c>
      <c r="E13" s="5">
        <v>232.42137437410588</v>
      </c>
      <c r="F13" s="5">
        <v>534.2255512159629</v>
      </c>
      <c r="G13" s="5">
        <v>2.943132360095186</v>
      </c>
      <c r="H13" s="5">
        <v>5.272440280241916</v>
      </c>
      <c r="I13" s="5">
        <v>70.64241150744213</v>
      </c>
      <c r="J13" s="5">
        <v>3.0839497879741775</v>
      </c>
      <c r="K13" s="5">
        <v>105.66051487639984</v>
      </c>
      <c r="L13" s="5">
        <v>2.268692335085263</v>
      </c>
      <c r="M13" s="5">
        <v>38.90870712791095</v>
      </c>
      <c r="N13" s="4"/>
      <c r="O13" s="4">
        <f t="shared" si="0"/>
        <v>1120.7246714558378</v>
      </c>
      <c r="P13" s="4"/>
      <c r="Q13" s="5">
        <v>226.8430861990449</v>
      </c>
      <c r="R13" s="5">
        <v>313.36708845026345</v>
      </c>
      <c r="S13" s="5">
        <v>105.59129030132885</v>
      </c>
      <c r="T13" s="4"/>
      <c r="U13" s="12"/>
      <c r="V13" s="12"/>
      <c r="W13" s="12"/>
      <c r="X13" s="12"/>
      <c r="Y13" s="12"/>
      <c r="Z13" s="12"/>
      <c r="AA13" s="12"/>
      <c r="AB13" s="12"/>
      <c r="AC13" s="12"/>
      <c r="AD13" s="5"/>
      <c r="AE13" s="12"/>
      <c r="AF13" s="12"/>
    </row>
    <row r="14" spans="1:32" ht="12.75">
      <c r="A14" s="2" t="s">
        <v>531</v>
      </c>
      <c r="B14" s="5">
        <v>55.00581069039788</v>
      </c>
      <c r="C14" s="5">
        <v>65.26553231999999</v>
      </c>
      <c r="D14" s="5">
        <v>20.46267381210457</v>
      </c>
      <c r="E14" s="5">
        <v>269.26153115219967</v>
      </c>
      <c r="F14" s="5">
        <v>583.0725757734567</v>
      </c>
      <c r="G14" s="5">
        <v>3.612144642461034</v>
      </c>
      <c r="H14" s="5">
        <v>6.466796928496518</v>
      </c>
      <c r="I14" s="5">
        <v>89.1461357294391</v>
      </c>
      <c r="J14" s="5">
        <v>3.513697235248202</v>
      </c>
      <c r="K14" s="5">
        <v>121.08635185268655</v>
      </c>
      <c r="L14" s="5">
        <v>2.820228470945308</v>
      </c>
      <c r="M14" s="5">
        <v>46.76866138436691</v>
      </c>
      <c r="N14" s="4"/>
      <c r="O14" s="4">
        <f t="shared" si="0"/>
        <v>1266.4821399918021</v>
      </c>
      <c r="P14" s="4"/>
      <c r="Q14" s="5">
        <v>263.5125257947036</v>
      </c>
      <c r="R14" s="5">
        <v>354.42772693814516</v>
      </c>
      <c r="S14" s="5">
        <v>125.03572774217186</v>
      </c>
      <c r="T14" s="4"/>
      <c r="U14" s="12"/>
      <c r="V14" s="12"/>
      <c r="W14" s="12"/>
      <c r="X14" s="12"/>
      <c r="Y14" s="12"/>
      <c r="Z14" s="12"/>
      <c r="AA14" s="12"/>
      <c r="AB14" s="12"/>
      <c r="AC14" s="12"/>
      <c r="AD14" s="5"/>
      <c r="AE14" s="12"/>
      <c r="AF14" s="12"/>
    </row>
    <row r="15" spans="1:32" ht="12.75">
      <c r="A15" s="2" t="s">
        <v>532</v>
      </c>
      <c r="B15" s="5">
        <v>60.849872323700296</v>
      </c>
      <c r="C15" s="5">
        <v>70.57046392</v>
      </c>
      <c r="D15" s="5">
        <v>22.528906801655985</v>
      </c>
      <c r="E15" s="5">
        <v>303.660440469382</v>
      </c>
      <c r="F15" s="5">
        <v>621.9909342905199</v>
      </c>
      <c r="G15" s="5">
        <v>4.230001708297637</v>
      </c>
      <c r="H15" s="5">
        <v>7.923512338685794</v>
      </c>
      <c r="I15" s="5">
        <v>109.23986971919373</v>
      </c>
      <c r="J15" s="5">
        <v>3.7904285136017553</v>
      </c>
      <c r="K15" s="5">
        <v>132.3134447784501</v>
      </c>
      <c r="L15" s="5">
        <v>3.763913557438356</v>
      </c>
      <c r="M15" s="5">
        <v>59.32716581536336</v>
      </c>
      <c r="N15" s="4"/>
      <c r="O15" s="4">
        <f t="shared" si="0"/>
        <v>1400.188954236289</v>
      </c>
      <c r="P15" s="4"/>
      <c r="Q15" s="5">
        <v>292.96841885529767</v>
      </c>
      <c r="R15" s="5">
        <v>385.49408000882624</v>
      </c>
      <c r="S15" s="5">
        <v>145.65980444436005</v>
      </c>
      <c r="T15" s="4"/>
      <c r="U15" s="12"/>
      <c r="V15" s="12"/>
      <c r="W15" s="12"/>
      <c r="X15" s="12"/>
      <c r="Y15" s="12"/>
      <c r="Z15" s="12"/>
      <c r="AA15" s="12"/>
      <c r="AB15" s="12"/>
      <c r="AC15" s="12"/>
      <c r="AD15" s="5"/>
      <c r="AE15" s="12"/>
      <c r="AF15" s="12"/>
    </row>
    <row r="16" spans="1:32" ht="12.75">
      <c r="A16" s="2" t="s">
        <v>533</v>
      </c>
      <c r="B16" s="5">
        <v>64.2504373652905</v>
      </c>
      <c r="C16" s="5">
        <v>75.79606944</v>
      </c>
      <c r="D16" s="5">
        <v>24.82292124979223</v>
      </c>
      <c r="E16" s="5">
        <v>345.58557592594656</v>
      </c>
      <c r="F16" s="5">
        <v>667.9185102656477</v>
      </c>
      <c r="G16" s="5">
        <v>5.162172896187132</v>
      </c>
      <c r="H16" s="5">
        <v>9.395839085675382</v>
      </c>
      <c r="I16" s="5">
        <v>129.36550196693094</v>
      </c>
      <c r="J16" s="5">
        <v>4.126632787529126</v>
      </c>
      <c r="K16" s="5">
        <v>142.35872631660666</v>
      </c>
      <c r="L16" s="5">
        <v>4.735265061295458</v>
      </c>
      <c r="M16" s="5">
        <v>72.59279222626594</v>
      </c>
      <c r="N16" s="4"/>
      <c r="O16" s="4">
        <f t="shared" si="0"/>
        <v>1546.1104445871674</v>
      </c>
      <c r="P16" s="4"/>
      <c r="Q16" s="5">
        <v>326.6028461142421</v>
      </c>
      <c r="R16" s="5">
        <v>429.703130939037</v>
      </c>
      <c r="S16" s="5">
        <v>168.04479213046062</v>
      </c>
      <c r="T16" s="4"/>
      <c r="U16" s="12"/>
      <c r="V16" s="12"/>
      <c r="W16" s="12"/>
      <c r="X16" s="12"/>
      <c r="Y16" s="12"/>
      <c r="Z16" s="12"/>
      <c r="AA16" s="12"/>
      <c r="AB16" s="12"/>
      <c r="AC16" s="12"/>
      <c r="AD16" s="5"/>
      <c r="AE16" s="12"/>
      <c r="AF16" s="12"/>
    </row>
    <row r="17" spans="1:32" ht="12.75">
      <c r="A17" s="2" t="s">
        <v>534</v>
      </c>
      <c r="B17" s="5">
        <v>70.1113249903287</v>
      </c>
      <c r="C17" s="5">
        <v>80.92995418</v>
      </c>
      <c r="D17" s="5">
        <v>28.864</v>
      </c>
      <c r="E17" s="5">
        <v>392.851075501677</v>
      </c>
      <c r="F17" s="5">
        <v>722.5</v>
      </c>
      <c r="G17" s="5">
        <v>6.39937269629258</v>
      </c>
      <c r="H17" s="5">
        <v>11.046507815426999</v>
      </c>
      <c r="I17" s="5">
        <v>158.0918</v>
      </c>
      <c r="J17" s="5">
        <v>4.38146523245499</v>
      </c>
      <c r="K17" s="5">
        <v>151.409589137138</v>
      </c>
      <c r="L17" s="5">
        <v>5.974263562215451</v>
      </c>
      <c r="M17" s="5">
        <v>84.8726847590679</v>
      </c>
      <c r="N17" s="4"/>
      <c r="O17" s="4">
        <f t="shared" si="0"/>
        <v>1717.4320378746015</v>
      </c>
      <c r="P17" s="4"/>
      <c r="Q17" s="5">
        <v>363.855</v>
      </c>
      <c r="R17" s="5">
        <v>481.645691247505</v>
      </c>
      <c r="S17" s="5">
        <v>197.43800000000002</v>
      </c>
      <c r="T17" s="4"/>
      <c r="U17" s="12"/>
      <c r="V17" s="12"/>
      <c r="W17" s="12"/>
      <c r="X17" s="12"/>
      <c r="Y17" s="12"/>
      <c r="Z17" s="12"/>
      <c r="AA17" s="12"/>
      <c r="AB17" s="12"/>
      <c r="AC17" s="12"/>
      <c r="AD17" s="5"/>
      <c r="AE17" s="12"/>
      <c r="AF17" s="12"/>
    </row>
    <row r="18" spans="1:32" ht="12.75">
      <c r="A18" s="2" t="s">
        <v>535</v>
      </c>
      <c r="B18" s="5">
        <v>75.3183097859088</v>
      </c>
      <c r="C18" s="5">
        <v>87.984</v>
      </c>
      <c r="D18" s="5">
        <v>33.322</v>
      </c>
      <c r="E18" s="5">
        <v>444.670937936127</v>
      </c>
      <c r="F18" s="5">
        <v>766.6</v>
      </c>
      <c r="G18" s="5">
        <v>7.6833091570548</v>
      </c>
      <c r="H18" s="5">
        <v>13.109666910075301</v>
      </c>
      <c r="I18" s="5">
        <v>203.3828</v>
      </c>
      <c r="J18" s="5">
        <v>4.68548416683612</v>
      </c>
      <c r="K18" s="5">
        <v>160.721</v>
      </c>
      <c r="L18" s="5">
        <v>7.78135067918725</v>
      </c>
      <c r="M18" s="5">
        <v>97.2867977762818</v>
      </c>
      <c r="N18" s="4"/>
      <c r="O18" s="4">
        <f t="shared" si="0"/>
        <v>1902.5456564114713</v>
      </c>
      <c r="P18" s="4"/>
      <c r="Q18" s="5">
        <v>392.875</v>
      </c>
      <c r="R18" s="5">
        <v>548.581</v>
      </c>
      <c r="S18" s="5">
        <v>230.8</v>
      </c>
      <c r="T18" s="4"/>
      <c r="U18" s="12"/>
      <c r="V18" s="12"/>
      <c r="W18" s="12"/>
      <c r="X18" s="12"/>
      <c r="Y18" s="12"/>
      <c r="Z18" s="12"/>
      <c r="AA18" s="12"/>
      <c r="AB18" s="12"/>
      <c r="AC18" s="12"/>
      <c r="AD18" s="5"/>
      <c r="AE18" s="12"/>
      <c r="AF18" s="12"/>
    </row>
    <row r="19" spans="1:32" ht="12.75">
      <c r="A19" s="2" t="s">
        <v>536</v>
      </c>
      <c r="B19" s="5">
        <v>80.180331560825</v>
      </c>
      <c r="C19" s="5">
        <v>92.64</v>
      </c>
      <c r="D19" s="5">
        <v>37.665</v>
      </c>
      <c r="E19" s="5">
        <v>499.731</v>
      </c>
      <c r="F19" s="5">
        <v>800.2</v>
      </c>
      <c r="G19" s="5">
        <v>9.19766734675451</v>
      </c>
      <c r="H19" s="5">
        <v>15.9069261101386</v>
      </c>
      <c r="I19" s="5">
        <v>243.6325</v>
      </c>
      <c r="J19" s="5">
        <v>5.11642504927537</v>
      </c>
      <c r="K19" s="5">
        <v>168.529</v>
      </c>
      <c r="L19" s="5">
        <v>9.48989195552071</v>
      </c>
      <c r="M19" s="5">
        <v>109.444690005583</v>
      </c>
      <c r="N19" s="4"/>
      <c r="O19" s="4">
        <f t="shared" si="0"/>
        <v>2071.7334320280975</v>
      </c>
      <c r="P19" s="4"/>
      <c r="Q19" s="5">
        <v>430.068</v>
      </c>
      <c r="R19" s="5">
        <v>599.426</v>
      </c>
      <c r="S19" s="5">
        <v>253.154</v>
      </c>
      <c r="T19" s="4"/>
      <c r="U19" s="12"/>
      <c r="V19" s="12"/>
      <c r="W19" s="12"/>
      <c r="X19" s="12"/>
      <c r="Y19" s="12"/>
      <c r="Z19" s="12"/>
      <c r="AA19" s="12"/>
      <c r="AB19" s="12"/>
      <c r="AC19" s="12"/>
      <c r="AD19" s="5"/>
      <c r="AE19" s="12"/>
      <c r="AF19" s="12"/>
    </row>
    <row r="20" spans="1:32" ht="12.75">
      <c r="A20" s="2" t="s">
        <v>537</v>
      </c>
      <c r="B20" s="5">
        <v>86.0676806810019</v>
      </c>
      <c r="C20" s="5">
        <v>100.24</v>
      </c>
      <c r="D20" s="5">
        <v>42.368</v>
      </c>
      <c r="E20" s="5">
        <v>574.253</v>
      </c>
      <c r="F20" s="5">
        <v>831.8</v>
      </c>
      <c r="G20" s="5">
        <v>11.5683524425536</v>
      </c>
      <c r="H20" s="5">
        <v>18.870038983443198</v>
      </c>
      <c r="I20" s="5">
        <v>287.5522</v>
      </c>
      <c r="J20" s="5">
        <v>5.1676094540349</v>
      </c>
      <c r="K20" s="5">
        <v>175.351</v>
      </c>
      <c r="L20" s="5">
        <v>11.475344867572199</v>
      </c>
      <c r="M20" s="5">
        <v>125.810073267056</v>
      </c>
      <c r="N20" s="4"/>
      <c r="O20" s="4">
        <f t="shared" si="0"/>
        <v>2270.523299695662</v>
      </c>
      <c r="P20" s="4"/>
      <c r="Q20" s="5">
        <v>491.088</v>
      </c>
      <c r="R20" s="5">
        <v>656.083</v>
      </c>
      <c r="S20" s="5">
        <v>277.198</v>
      </c>
      <c r="T20" s="4"/>
      <c r="U20" s="12"/>
      <c r="V20" s="12"/>
      <c r="W20" s="12"/>
      <c r="X20" s="12"/>
      <c r="Y20" s="12"/>
      <c r="Z20" s="12"/>
      <c r="AA20" s="12"/>
      <c r="AB20" s="12"/>
      <c r="AC20" s="12"/>
      <c r="AD20" s="5"/>
      <c r="AE20" s="12"/>
      <c r="AF20" s="12"/>
    </row>
    <row r="21" spans="1:32" ht="12.75">
      <c r="A21" s="2" t="s">
        <v>538</v>
      </c>
      <c r="B21" s="5">
        <v>91.7168763449278</v>
      </c>
      <c r="C21" s="5">
        <v>106.278</v>
      </c>
      <c r="D21" s="5">
        <v>47.216</v>
      </c>
      <c r="E21" s="5">
        <v>641.724</v>
      </c>
      <c r="F21" s="5">
        <v>872.2</v>
      </c>
      <c r="G21" s="5">
        <v>13.8027785351829</v>
      </c>
      <c r="H21" s="5">
        <v>20.799097914946802</v>
      </c>
      <c r="I21" s="5">
        <v>334.833</v>
      </c>
      <c r="J21" s="5">
        <v>5.68496030919343</v>
      </c>
      <c r="K21" s="5">
        <v>182.18</v>
      </c>
      <c r="L21" s="5">
        <v>14.6615252664037</v>
      </c>
      <c r="M21" s="5">
        <v>143.462094397595</v>
      </c>
      <c r="N21" s="4"/>
      <c r="O21" s="4">
        <f t="shared" si="0"/>
        <v>2474.5583327682493</v>
      </c>
      <c r="P21" s="4"/>
      <c r="Q21" s="5">
        <v>541.428</v>
      </c>
      <c r="R21" s="5">
        <v>736.242</v>
      </c>
      <c r="S21" s="5">
        <v>302.973</v>
      </c>
      <c r="T21" s="4"/>
      <c r="U21" s="12"/>
      <c r="V21" s="12"/>
      <c r="W21" s="12"/>
      <c r="X21" s="12"/>
      <c r="Y21" s="12"/>
      <c r="Z21" s="12"/>
      <c r="AA21" s="12"/>
      <c r="AB21" s="12"/>
      <c r="AC21" s="12"/>
      <c r="AD21" s="5"/>
      <c r="AE21" s="12"/>
      <c r="AF21" s="12"/>
    </row>
    <row r="22" spans="1:32" ht="12.75">
      <c r="A22" s="2" t="s">
        <v>539</v>
      </c>
      <c r="B22" s="5">
        <v>96.2848567999099</v>
      </c>
      <c r="C22" s="5">
        <v>114.458</v>
      </c>
      <c r="D22" s="5">
        <v>52.824</v>
      </c>
      <c r="E22" s="5">
        <v>699.469</v>
      </c>
      <c r="F22" s="5">
        <v>915</v>
      </c>
      <c r="G22" s="5">
        <v>17.1664188058424</v>
      </c>
      <c r="H22" s="5">
        <v>23.0345987009403</v>
      </c>
      <c r="I22" s="5">
        <v>382.8307</v>
      </c>
      <c r="J22" s="5">
        <v>6.302890777584</v>
      </c>
      <c r="K22" s="5">
        <v>190.493</v>
      </c>
      <c r="L22" s="5">
        <v>18.004152107415898</v>
      </c>
      <c r="M22" s="5">
        <v>161.37973978004</v>
      </c>
      <c r="N22" s="4"/>
      <c r="O22" s="4">
        <f t="shared" si="0"/>
        <v>2677.2473569717317</v>
      </c>
      <c r="P22" s="4"/>
      <c r="Q22" s="5">
        <v>597.727</v>
      </c>
      <c r="R22" s="5">
        <v>826.116</v>
      </c>
      <c r="S22" s="5">
        <v>324.633</v>
      </c>
      <c r="T22" s="4"/>
      <c r="U22" s="12"/>
      <c r="V22" s="12"/>
      <c r="W22" s="12"/>
      <c r="X22" s="12"/>
      <c r="Y22" s="12"/>
      <c r="Z22" s="12"/>
      <c r="AA22" s="12"/>
      <c r="AB22" s="12"/>
      <c r="AC22" s="12"/>
      <c r="AD22" s="5"/>
      <c r="AE22" s="12"/>
      <c r="AF22" s="12"/>
    </row>
    <row r="23" spans="1:32" ht="12.75">
      <c r="A23" s="2" t="s">
        <v>540</v>
      </c>
      <c r="B23" s="5">
        <v>101.479833858199</v>
      </c>
      <c r="C23" s="5">
        <v>121.916</v>
      </c>
      <c r="D23" s="5">
        <v>57.499</v>
      </c>
      <c r="E23" s="5">
        <v>752.727</v>
      </c>
      <c r="F23" s="5">
        <v>955.3</v>
      </c>
      <c r="G23" s="5">
        <v>20.9451136010624</v>
      </c>
      <c r="H23" s="5">
        <v>25.0224503818939</v>
      </c>
      <c r="I23" s="5">
        <v>429.6488</v>
      </c>
      <c r="J23" s="5">
        <v>6.68010625314143</v>
      </c>
      <c r="K23" s="5">
        <v>199.073</v>
      </c>
      <c r="L23" s="5">
        <v>22.101997636529198</v>
      </c>
      <c r="M23" s="5">
        <v>179.563077673527</v>
      </c>
      <c r="N23" s="4"/>
      <c r="O23" s="4">
        <f t="shared" si="0"/>
        <v>2871.9563794043524</v>
      </c>
      <c r="P23" s="4"/>
      <c r="Q23" s="5">
        <v>648.54</v>
      </c>
      <c r="R23" s="5">
        <v>899.754</v>
      </c>
      <c r="S23" s="5">
        <v>355.269</v>
      </c>
      <c r="T23" s="4"/>
      <c r="U23" s="12"/>
      <c r="V23" s="12"/>
      <c r="W23" s="12"/>
      <c r="X23" s="12"/>
      <c r="Y23" s="12"/>
      <c r="Z23" s="12"/>
      <c r="AA23" s="12"/>
      <c r="AB23" s="12"/>
      <c r="AC23" s="12"/>
      <c r="AD23" s="5"/>
      <c r="AE23" s="12"/>
      <c r="AF23" s="12"/>
    </row>
    <row r="24" spans="1:32" ht="12.75">
      <c r="A24" s="2" t="s">
        <v>541</v>
      </c>
      <c r="B24" s="5">
        <v>106.664582103243</v>
      </c>
      <c r="C24" s="5">
        <v>127.644</v>
      </c>
      <c r="D24" s="5">
        <v>61.864</v>
      </c>
      <c r="E24" s="5">
        <v>806.926</v>
      </c>
      <c r="F24" s="5">
        <v>1010.2</v>
      </c>
      <c r="G24" s="5">
        <v>25.0288217746515</v>
      </c>
      <c r="H24" s="5">
        <v>26.6532248146877</v>
      </c>
      <c r="I24" s="5">
        <v>475.0308</v>
      </c>
      <c r="J24" s="5">
        <v>7.34088886006312</v>
      </c>
      <c r="K24" s="5">
        <v>205.499</v>
      </c>
      <c r="L24" s="5">
        <v>27.010790107414703</v>
      </c>
      <c r="M24" s="5">
        <v>205.104925480594</v>
      </c>
      <c r="N24" s="4"/>
      <c r="O24" s="4">
        <f t="shared" si="0"/>
        <v>3084.9670331406537</v>
      </c>
      <c r="P24" s="4"/>
      <c r="Q24" s="5">
        <v>698.783</v>
      </c>
      <c r="R24" s="5">
        <v>985.263</v>
      </c>
      <c r="S24" s="5">
        <v>381.782</v>
      </c>
      <c r="T24" s="4"/>
      <c r="U24" s="12"/>
      <c r="V24" s="12"/>
      <c r="W24" s="12"/>
      <c r="X24" s="12"/>
      <c r="Y24" s="12"/>
      <c r="Z24" s="12"/>
      <c r="AA24" s="12"/>
      <c r="AB24" s="12"/>
      <c r="AC24" s="12"/>
      <c r="AD24" s="5"/>
      <c r="AE24" s="12"/>
      <c r="AF24" s="12"/>
    </row>
    <row r="25" spans="1:32" ht="12.75">
      <c r="A25" s="2" t="s">
        <v>542</v>
      </c>
      <c r="B25" s="5">
        <v>110.747286903672</v>
      </c>
      <c r="C25" s="5">
        <v>132.896</v>
      </c>
      <c r="D25" s="5">
        <v>66.814</v>
      </c>
      <c r="E25" s="5">
        <v>848.281</v>
      </c>
      <c r="F25" s="5">
        <v>1043.3</v>
      </c>
      <c r="G25" s="5">
        <v>28.1949049539945</v>
      </c>
      <c r="H25" s="5">
        <v>28.4852810648653</v>
      </c>
      <c r="I25" s="5">
        <v>519.6507</v>
      </c>
      <c r="J25" s="5">
        <v>7.63573532013515</v>
      </c>
      <c r="K25" s="5">
        <v>207.837</v>
      </c>
      <c r="L25" s="5">
        <v>31.8256543382514</v>
      </c>
      <c r="M25" s="5">
        <v>229.102498563773</v>
      </c>
      <c r="N25" s="4"/>
      <c r="O25" s="4">
        <f t="shared" si="0"/>
        <v>3254.7700611446917</v>
      </c>
      <c r="P25" s="4"/>
      <c r="Q25" s="5">
        <v>734.418</v>
      </c>
      <c r="R25" s="5">
        <v>1068.065</v>
      </c>
      <c r="S25" s="5">
        <v>420.211</v>
      </c>
      <c r="T25" s="4"/>
      <c r="U25" s="12"/>
      <c r="V25" s="12"/>
      <c r="W25" s="12"/>
      <c r="X25" s="12"/>
      <c r="Y25" s="12"/>
      <c r="Z25" s="12"/>
      <c r="AA25" s="12"/>
      <c r="AB25" s="12"/>
      <c r="AC25" s="12"/>
      <c r="AD25" s="5"/>
      <c r="AE25" s="12"/>
      <c r="AF25" s="12"/>
    </row>
    <row r="26" spans="1:32" ht="12.75">
      <c r="A26" s="2" t="s">
        <v>543</v>
      </c>
      <c r="B26" s="5">
        <v>118.382263</v>
      </c>
      <c r="C26" s="5">
        <v>141.995</v>
      </c>
      <c r="D26" s="5">
        <v>75.712</v>
      </c>
      <c r="E26" s="5">
        <v>912.757</v>
      </c>
      <c r="F26" s="5">
        <v>1098.5</v>
      </c>
      <c r="G26" s="5">
        <v>34.3080968170714</v>
      </c>
      <c r="H26" s="5">
        <v>30.4288304912505</v>
      </c>
      <c r="I26" s="5">
        <v>577.455</v>
      </c>
      <c r="J26" s="5">
        <v>8.51191287515214</v>
      </c>
      <c r="K26" s="5">
        <v>216.042</v>
      </c>
      <c r="L26" s="5">
        <v>37.988751555101906</v>
      </c>
      <c r="M26" s="5">
        <v>254.50252308991</v>
      </c>
      <c r="N26" s="4"/>
      <c r="O26" s="4">
        <f t="shared" si="0"/>
        <v>3506.583377828486</v>
      </c>
      <c r="P26" s="4"/>
      <c r="Q26" s="5">
        <v>762.213</v>
      </c>
      <c r="R26" s="5">
        <v>1165.476</v>
      </c>
      <c r="S26" s="5">
        <v>469.035</v>
      </c>
      <c r="T26" s="4"/>
      <c r="U26" s="12"/>
      <c r="V26" s="12"/>
      <c r="W26" s="12"/>
      <c r="X26" s="12"/>
      <c r="Y26" s="12"/>
      <c r="Z26" s="12"/>
      <c r="AA26" s="12"/>
      <c r="AB26" s="12"/>
      <c r="AC26" s="12"/>
      <c r="AD26" s="5"/>
      <c r="AE26" s="12"/>
      <c r="AF26" s="12"/>
    </row>
    <row r="27" spans="1:32" ht="12.75">
      <c r="A27" s="2" t="s">
        <v>544</v>
      </c>
      <c r="B27" s="5">
        <v>126.483312</v>
      </c>
      <c r="C27" s="5">
        <v>154.201</v>
      </c>
      <c r="D27" s="5">
        <v>84.78</v>
      </c>
      <c r="E27" s="5">
        <v>981.232</v>
      </c>
      <c r="F27" s="5">
        <v>1168.3</v>
      </c>
      <c r="G27" s="5">
        <v>40.7743065853795</v>
      </c>
      <c r="H27" s="5">
        <v>33.7544760029826</v>
      </c>
      <c r="I27" s="5">
        <v>634.0212</v>
      </c>
      <c r="J27" s="5">
        <v>9.72171308302897</v>
      </c>
      <c r="K27" s="5">
        <v>228.96</v>
      </c>
      <c r="L27" s="5">
        <v>44.880273190265</v>
      </c>
      <c r="M27" s="5">
        <v>285.259439293484</v>
      </c>
      <c r="N27" s="4"/>
      <c r="O27" s="4">
        <f t="shared" si="0"/>
        <v>3792.367720155141</v>
      </c>
      <c r="P27" s="4"/>
      <c r="Q27" s="5">
        <v>804.549</v>
      </c>
      <c r="R27" s="5">
        <v>1293.305</v>
      </c>
      <c r="S27" s="5">
        <v>514.921</v>
      </c>
      <c r="T27" s="4"/>
      <c r="U27" s="12"/>
      <c r="V27" s="12"/>
      <c r="W27" s="12"/>
      <c r="X27" s="12"/>
      <c r="Y27" s="12"/>
      <c r="Z27" s="12"/>
      <c r="AA27" s="12"/>
      <c r="AB27" s="12"/>
      <c r="AC27" s="12"/>
      <c r="AD27" s="5"/>
      <c r="AE27" s="12"/>
      <c r="AF27" s="12"/>
    </row>
    <row r="28" spans="1:32" ht="12.75">
      <c r="A28" s="2" t="s">
        <v>545</v>
      </c>
      <c r="B28" s="5">
        <v>136.326347</v>
      </c>
      <c r="C28" s="5">
        <v>163.397</v>
      </c>
      <c r="D28" s="5">
        <v>89.747</v>
      </c>
      <c r="E28" s="5">
        <v>1031.38</v>
      </c>
      <c r="F28" s="5">
        <v>1274.9</v>
      </c>
      <c r="G28" s="5">
        <v>49.2120253453498</v>
      </c>
      <c r="H28" s="5">
        <v>36.597793241839305</v>
      </c>
      <c r="I28" s="5">
        <v>701.352</v>
      </c>
      <c r="J28" s="5">
        <v>10.4962448578288</v>
      </c>
      <c r="K28" s="5">
        <v>243.561</v>
      </c>
      <c r="L28" s="5">
        <v>53.8881516599914</v>
      </c>
      <c r="M28" s="5">
        <v>317.855722483586</v>
      </c>
      <c r="N28" s="4"/>
      <c r="O28" s="4">
        <f t="shared" si="0"/>
        <v>4108.713284588595</v>
      </c>
      <c r="P28" s="4"/>
      <c r="Q28" s="5">
        <v>840.648</v>
      </c>
      <c r="R28" s="5">
        <v>1421.418</v>
      </c>
      <c r="S28" s="5">
        <v>558.16</v>
      </c>
      <c r="T28" s="4"/>
      <c r="U28" s="12"/>
      <c r="V28" s="12"/>
      <c r="W28" s="12"/>
      <c r="X28" s="12"/>
      <c r="Y28" s="12"/>
      <c r="Z28" s="12"/>
      <c r="AA28" s="12"/>
      <c r="AB28" s="12"/>
      <c r="AC28" s="12"/>
      <c r="AD28" s="5"/>
      <c r="AE28" s="12"/>
      <c r="AF28" s="12"/>
    </row>
    <row r="29" spans="1:32" ht="12.75">
      <c r="A29" s="2" t="s">
        <v>546</v>
      </c>
      <c r="B29" s="5">
        <v>146.592871</v>
      </c>
      <c r="C29" s="5">
        <v>171.109</v>
      </c>
      <c r="D29" s="5">
        <v>85.698</v>
      </c>
      <c r="E29" s="5">
        <v>1065.952</v>
      </c>
      <c r="F29" s="5">
        <v>1534.6</v>
      </c>
      <c r="G29" s="5">
        <v>60.7774236631735</v>
      </c>
      <c r="H29" s="5">
        <v>38.0794848591882</v>
      </c>
      <c r="I29" s="5">
        <v>765.8061</v>
      </c>
      <c r="J29" s="5">
        <v>11.6114288876899</v>
      </c>
      <c r="K29" s="5">
        <v>256.547</v>
      </c>
      <c r="L29" s="5">
        <v>61.792187441178505</v>
      </c>
      <c r="M29" s="5">
        <v>348.798484018034</v>
      </c>
      <c r="N29" s="4"/>
      <c r="O29" s="4">
        <f t="shared" si="0"/>
        <v>4547.363979869264</v>
      </c>
      <c r="P29" s="4"/>
      <c r="Q29" s="5">
        <v>874.363</v>
      </c>
      <c r="R29" s="5">
        <v>1532.495</v>
      </c>
      <c r="S29" s="5">
        <v>587.08</v>
      </c>
      <c r="T29" s="4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12.75">
      <c r="A30" s="2" t="s">
        <v>547</v>
      </c>
      <c r="B30" s="12">
        <v>155.474716</v>
      </c>
      <c r="C30" s="12">
        <v>179.323</v>
      </c>
      <c r="D30" s="12">
        <v>83.041</v>
      </c>
      <c r="E30" s="12">
        <v>1105.305</v>
      </c>
      <c r="F30" s="12">
        <v>1646.62</v>
      </c>
      <c r="G30" s="12">
        <v>70.2601640463699</v>
      </c>
      <c r="H30" s="12">
        <v>40.559004974372996</v>
      </c>
      <c r="I30" s="12">
        <v>805.6818</v>
      </c>
      <c r="J30" s="12">
        <v>12.263594562881</v>
      </c>
      <c r="K30" s="12">
        <v>266.472</v>
      </c>
      <c r="L30" s="12">
        <v>69.4698572483379</v>
      </c>
      <c r="M30" s="12">
        <v>375.827972106028</v>
      </c>
      <c r="N30" s="3"/>
      <c r="O30" s="4">
        <f t="shared" si="0"/>
        <v>4810.298108937989</v>
      </c>
      <c r="P30" s="3"/>
      <c r="Q30" s="12">
        <v>906.595</v>
      </c>
      <c r="R30" s="12">
        <v>1529.379</v>
      </c>
      <c r="S30" s="12">
        <v>611.974</v>
      </c>
      <c r="T30" s="3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12.75">
      <c r="A31" s="2" t="s">
        <v>548</v>
      </c>
      <c r="B31" s="12">
        <v>160.274718</v>
      </c>
      <c r="C31" s="12">
        <v>185.198</v>
      </c>
      <c r="D31" s="12">
        <v>83.924</v>
      </c>
      <c r="E31" s="12">
        <v>1114.884</v>
      </c>
      <c r="F31" s="12">
        <v>1694.37</v>
      </c>
      <c r="G31" s="12">
        <v>79.1114602685357</v>
      </c>
      <c r="H31" s="12">
        <v>43.683063143484006</v>
      </c>
      <c r="I31" s="12">
        <v>829.7581</v>
      </c>
      <c r="J31" s="12">
        <v>13.5419900825606</v>
      </c>
      <c r="K31" s="12">
        <v>273.242</v>
      </c>
      <c r="L31" s="12">
        <v>72.6528120682252</v>
      </c>
      <c r="M31" s="12">
        <v>390.430085877651</v>
      </c>
      <c r="N31" s="3"/>
      <c r="O31" s="4">
        <f t="shared" si="0"/>
        <v>4941.070229440456</v>
      </c>
      <c r="P31" s="3"/>
      <c r="Q31" s="12">
        <v>911.809</v>
      </c>
      <c r="R31" s="12">
        <v>1557.06</v>
      </c>
      <c r="S31" s="12">
        <v>642.6560000000001</v>
      </c>
      <c r="T31" s="3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2.75">
      <c r="A32" s="2" t="s">
        <v>549</v>
      </c>
      <c r="B32" s="12">
        <v>168.942828</v>
      </c>
      <c r="C32" s="12">
        <v>195.292</v>
      </c>
      <c r="D32" s="12">
        <v>88.103</v>
      </c>
      <c r="E32" s="12">
        <v>1154.379</v>
      </c>
      <c r="F32" s="12">
        <v>1780.78</v>
      </c>
      <c r="G32" s="12">
        <v>89.7167680491198</v>
      </c>
      <c r="H32" s="12">
        <v>46.9518474617492</v>
      </c>
      <c r="I32" s="12">
        <v>877.7081</v>
      </c>
      <c r="J32" s="12">
        <v>14.5574558037759</v>
      </c>
      <c r="K32" s="12">
        <v>287.517</v>
      </c>
      <c r="L32" s="12">
        <v>78.77167655228821</v>
      </c>
      <c r="M32" s="12">
        <v>414.630312375187</v>
      </c>
      <c r="N32" s="3"/>
      <c r="O32" s="4">
        <f t="shared" si="0"/>
        <v>5197.34998824212</v>
      </c>
      <c r="P32" s="3"/>
      <c r="Q32" s="12">
        <v>976.945</v>
      </c>
      <c r="R32" s="12">
        <v>1661.59</v>
      </c>
      <c r="S32" s="12">
        <v>680.9780000000001</v>
      </c>
      <c r="T32" s="3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2.75">
      <c r="A33" s="2" t="s">
        <v>550</v>
      </c>
      <c r="B33" s="12">
        <v>175.52555</v>
      </c>
      <c r="C33" s="12">
        <v>202.269</v>
      </c>
      <c r="D33" s="12">
        <v>95.916</v>
      </c>
      <c r="E33" s="12">
        <v>1195.278</v>
      </c>
      <c r="F33" s="12">
        <v>1848.45</v>
      </c>
      <c r="G33" s="12">
        <v>100.569946280992</v>
      </c>
      <c r="H33" s="12">
        <v>53.1471169662899</v>
      </c>
      <c r="I33" s="12">
        <v>947.3387</v>
      </c>
      <c r="J33" s="12">
        <v>15.1103</v>
      </c>
      <c r="K33" s="12">
        <v>302.233</v>
      </c>
      <c r="L33" s="12">
        <v>85.138</v>
      </c>
      <c r="M33" s="3">
        <v>447.205</v>
      </c>
      <c r="N33" s="3"/>
      <c r="O33" s="4">
        <f t="shared" si="0"/>
        <v>5468.180613247282</v>
      </c>
      <c r="P33" s="3"/>
      <c r="Q33" s="12">
        <v>1019.545</v>
      </c>
      <c r="R33" s="12">
        <v>1787.889</v>
      </c>
      <c r="S33" s="12">
        <v>719.7470000000001</v>
      </c>
      <c r="T33" s="3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3"/>
    </row>
    <row r="34" spans="1:32" ht="12.75">
      <c r="A34" s="2" t="s">
        <v>551</v>
      </c>
      <c r="B34" s="12">
        <v>181.871829</v>
      </c>
      <c r="C34" s="12">
        <v>211.322</v>
      </c>
      <c r="D34" s="12">
        <v>99.258</v>
      </c>
      <c r="E34" s="12">
        <v>1228.332</v>
      </c>
      <c r="F34" s="12">
        <v>1876.18</v>
      </c>
      <c r="G34" s="12">
        <v>110.540497588192</v>
      </c>
      <c r="H34" s="12">
        <v>58.8064930393458</v>
      </c>
      <c r="I34" s="12">
        <v>1003.7776</v>
      </c>
      <c r="J34" s="12">
        <v>15.7966</v>
      </c>
      <c r="K34" s="12">
        <v>315.059</v>
      </c>
      <c r="L34" s="12">
        <v>90.50810000000001</v>
      </c>
      <c r="M34" s="12">
        <v>473.855</v>
      </c>
      <c r="N34" s="3"/>
      <c r="O34" s="4">
        <f t="shared" si="0"/>
        <v>5665.307119627538</v>
      </c>
      <c r="P34" s="3"/>
      <c r="Q34" s="12">
        <v>1069.488</v>
      </c>
      <c r="R34" s="12">
        <v>1829.429</v>
      </c>
      <c r="S34" s="12">
        <v>765.152</v>
      </c>
      <c r="T34" s="3"/>
      <c r="U34" s="3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2.75">
      <c r="A35" s="2" t="s">
        <v>552</v>
      </c>
      <c r="B35" s="12">
        <v>185.140612</v>
      </c>
      <c r="C35" s="12">
        <v>221.095</v>
      </c>
      <c r="D35" s="12">
        <v>107.626</v>
      </c>
      <c r="E35" s="12">
        <v>1268.352</v>
      </c>
      <c r="F35" s="12">
        <v>1915.58</v>
      </c>
      <c r="G35" s="12">
        <v>122.348126748561</v>
      </c>
      <c r="H35" s="12">
        <v>68.07121626642551</v>
      </c>
      <c r="I35" s="12">
        <v>1048.7665</v>
      </c>
      <c r="J35" s="12">
        <v>16.4207</v>
      </c>
      <c r="K35" s="12">
        <v>333.725</v>
      </c>
      <c r="L35" s="12">
        <v>97.8982</v>
      </c>
      <c r="M35" s="12">
        <v>503.921</v>
      </c>
      <c r="N35" s="3"/>
      <c r="O35" s="4">
        <f t="shared" si="0"/>
        <v>5888.944355014986</v>
      </c>
      <c r="P35" s="3"/>
      <c r="Q35" s="12">
        <v>1125.641</v>
      </c>
      <c r="R35" s="12">
        <v>1904.656</v>
      </c>
      <c r="S35" s="12">
        <v>811.1940000000001</v>
      </c>
      <c r="T35" s="3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2.75">
      <c r="A36" s="2" t="s">
        <v>553</v>
      </c>
      <c r="B36" s="12">
        <v>192.384223</v>
      </c>
      <c r="C36" s="12">
        <v>229.591</v>
      </c>
      <c r="D36" s="12">
        <v>117.111</v>
      </c>
      <c r="E36" s="12">
        <v>1325.28</v>
      </c>
      <c r="F36" s="12">
        <v>1965.38</v>
      </c>
      <c r="G36" s="12">
        <v>133.091257372094</v>
      </c>
      <c r="H36" s="12">
        <v>78.6787678986458</v>
      </c>
      <c r="I36" s="12">
        <v>1091.3615</v>
      </c>
      <c r="J36" s="12">
        <v>17.4146</v>
      </c>
      <c r="K36" s="12">
        <v>354.194</v>
      </c>
      <c r="L36" s="12">
        <v>106.4002</v>
      </c>
      <c r="M36" s="12">
        <v>539.493</v>
      </c>
      <c r="N36" s="3"/>
      <c r="O36" s="4">
        <f t="shared" si="0"/>
        <v>6150.37954827074</v>
      </c>
      <c r="P36" s="3"/>
      <c r="Q36" s="12">
        <v>1163.616</v>
      </c>
      <c r="R36" s="12">
        <v>1987.242</v>
      </c>
      <c r="S36" s="12">
        <v>860.796</v>
      </c>
      <c r="T36" s="3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2.75">
      <c r="A37" s="2" t="s">
        <v>554</v>
      </c>
      <c r="B37" s="12">
        <v>200.0253</v>
      </c>
      <c r="C37" s="12">
        <v>237.988</v>
      </c>
      <c r="D37" s="12">
        <v>122.747</v>
      </c>
      <c r="E37" s="12">
        <v>1365.564</v>
      </c>
      <c r="F37" s="12">
        <v>2012</v>
      </c>
      <c r="G37" s="12">
        <v>141.788436907097</v>
      </c>
      <c r="H37" s="12">
        <v>90.6124229603018</v>
      </c>
      <c r="I37" s="12">
        <v>1127.0911</v>
      </c>
      <c r="J37" s="12">
        <v>19.8868</v>
      </c>
      <c r="K37" s="12">
        <v>374.07</v>
      </c>
      <c r="L37" s="12">
        <v>114.1927</v>
      </c>
      <c r="M37" s="12">
        <v>579.942</v>
      </c>
      <c r="N37" s="3"/>
      <c r="O37" s="4">
        <f t="shared" si="0"/>
        <v>6385.907759867398</v>
      </c>
      <c r="P37" s="3"/>
      <c r="Q37" s="12">
        <v>1213.473</v>
      </c>
      <c r="R37" s="12">
        <v>2096.363</v>
      </c>
      <c r="S37" s="12">
        <v>906.567</v>
      </c>
      <c r="T37" s="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2.75">
      <c r="A38" s="2" t="s">
        <v>555</v>
      </c>
      <c r="B38" s="3">
        <v>210.392309</v>
      </c>
      <c r="C38" s="12">
        <v>252.087</v>
      </c>
      <c r="D38" s="3">
        <v>132.272</v>
      </c>
      <c r="E38" s="12">
        <v>1442.645</v>
      </c>
      <c r="F38" s="12">
        <v>2062.5</v>
      </c>
      <c r="G38" s="3">
        <v>156.514</v>
      </c>
      <c r="H38" s="12">
        <v>104.55288558792</v>
      </c>
      <c r="I38" s="12">
        <v>1191.0573</v>
      </c>
      <c r="J38" s="3">
        <v>22.0006</v>
      </c>
      <c r="K38" s="12">
        <v>402.291</v>
      </c>
      <c r="L38" s="12">
        <v>122.27</v>
      </c>
      <c r="M38" s="12">
        <v>630.263</v>
      </c>
      <c r="N38" s="3"/>
      <c r="O38" s="4">
        <f t="shared" si="0"/>
        <v>6728.84509458792</v>
      </c>
      <c r="P38" s="3"/>
      <c r="Q38" s="3">
        <v>1293.964</v>
      </c>
      <c r="R38" s="3">
        <v>2217.29</v>
      </c>
      <c r="S38" s="12">
        <v>953.227</v>
      </c>
      <c r="T38" s="3"/>
      <c r="U38" s="12"/>
      <c r="V38" s="3"/>
      <c r="W38" s="3"/>
      <c r="X38" s="3"/>
      <c r="Y38" s="3"/>
      <c r="Z38" s="3"/>
      <c r="AA38" s="3"/>
      <c r="AB38" s="12"/>
      <c r="AC38" s="12"/>
      <c r="AD38" s="12"/>
      <c r="AE38" s="3"/>
      <c r="AF38" s="12"/>
    </row>
    <row r="39" spans="1:32" ht="12.75">
      <c r="A39" s="2" t="s">
        <v>556</v>
      </c>
      <c r="B39" s="12">
        <v>215.877861</v>
      </c>
      <c r="C39" s="12">
        <v>258.957</v>
      </c>
      <c r="D39" s="12">
        <v>139.868</v>
      </c>
      <c r="E39" s="12">
        <v>1497.72</v>
      </c>
      <c r="F39" s="12">
        <v>2113.16</v>
      </c>
      <c r="G39" s="12">
        <v>167.994</v>
      </c>
      <c r="H39" s="12">
        <v>116.756459664721</v>
      </c>
      <c r="I39" s="12">
        <v>1248.6481</v>
      </c>
      <c r="J39" s="12">
        <v>22.5723</v>
      </c>
      <c r="K39" s="12">
        <v>447.731</v>
      </c>
      <c r="L39" s="12">
        <v>129.3083</v>
      </c>
      <c r="M39" s="12">
        <v>680.678</v>
      </c>
      <c r="N39" s="3"/>
      <c r="O39" s="4">
        <f t="shared" si="0"/>
        <v>7039.27102066472</v>
      </c>
      <c r="P39" s="3"/>
      <c r="Q39" s="12">
        <v>1335.611</v>
      </c>
      <c r="R39" s="12">
        <v>2288.351</v>
      </c>
      <c r="S39" s="12">
        <v>996.987</v>
      </c>
      <c r="T39" s="3"/>
      <c r="U39" s="12"/>
      <c r="V39" s="12"/>
      <c r="W39" s="12"/>
      <c r="X39" s="12"/>
      <c r="Y39" s="12"/>
      <c r="Z39" s="12"/>
      <c r="AA39" s="12"/>
      <c r="AB39" s="12"/>
      <c r="AC39" s="12"/>
      <c r="AD39" s="3"/>
      <c r="AE39" s="12"/>
      <c r="AF39" s="12"/>
    </row>
    <row r="40" spans="1:32" ht="12.75">
      <c r="A40" s="2" t="s">
        <v>557</v>
      </c>
      <c r="B40" s="12">
        <v>220.840931</v>
      </c>
      <c r="C40" s="12">
        <v>267.529</v>
      </c>
      <c r="D40" s="12">
        <v>143.974</v>
      </c>
      <c r="E40" s="12">
        <v>1550.046</v>
      </c>
      <c r="F40" s="12">
        <v>2143.18</v>
      </c>
      <c r="G40" s="12">
        <v>181.003</v>
      </c>
      <c r="H40" s="12">
        <v>129.946924225099</v>
      </c>
      <c r="I40" s="12">
        <v>1295.2257</v>
      </c>
      <c r="J40" s="12">
        <v>24.0813</v>
      </c>
      <c r="K40" s="12">
        <v>465.214</v>
      </c>
      <c r="L40" s="12">
        <v>135.4336</v>
      </c>
      <c r="M40" s="12">
        <v>729.206</v>
      </c>
      <c r="N40" s="3"/>
      <c r="O40" s="4">
        <f t="shared" si="0"/>
        <v>7285.680455225099</v>
      </c>
      <c r="P40" s="3"/>
      <c r="Q40" s="12">
        <v>1372.737</v>
      </c>
      <c r="R40" s="12">
        <v>2371.606</v>
      </c>
      <c r="S40" s="12">
        <v>1048.767</v>
      </c>
      <c r="T40" s="3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2.75">
      <c r="A41" s="2" t="s">
        <v>558</v>
      </c>
      <c r="B41" s="12">
        <v>226.243329</v>
      </c>
      <c r="C41" s="12">
        <v>274.59</v>
      </c>
      <c r="D41" s="12">
        <v>145.938</v>
      </c>
      <c r="E41" s="12">
        <v>1596.173</v>
      </c>
      <c r="F41" s="12">
        <v>2161.5</v>
      </c>
      <c r="G41" s="12">
        <v>196.602</v>
      </c>
      <c r="H41" s="12">
        <v>138.941189560953</v>
      </c>
      <c r="I41" s="12">
        <v>1335.3537</v>
      </c>
      <c r="J41" s="12">
        <v>25.6066</v>
      </c>
      <c r="K41" s="12">
        <v>476.945</v>
      </c>
      <c r="L41" s="12">
        <v>137.5203</v>
      </c>
      <c r="M41" s="12">
        <v>782.531</v>
      </c>
      <c r="N41" s="3"/>
      <c r="O41" s="4">
        <f t="shared" si="0"/>
        <v>7497.944118560952</v>
      </c>
      <c r="P41" s="3"/>
      <c r="Q41" s="12">
        <v>1400.689</v>
      </c>
      <c r="R41" s="12">
        <v>2459.413</v>
      </c>
      <c r="S41" s="3">
        <v>1110.296</v>
      </c>
      <c r="T41" s="3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2.75">
      <c r="A42" s="2" t="s">
        <v>559</v>
      </c>
      <c r="B42" s="12">
        <v>235.818545</v>
      </c>
      <c r="C42" s="12">
        <v>288.871</v>
      </c>
      <c r="D42" s="12">
        <v>151.935</v>
      </c>
      <c r="E42" s="12">
        <v>1656.644</v>
      </c>
      <c r="F42" s="12">
        <v>2207.2</v>
      </c>
      <c r="G42" s="12">
        <v>212.734</v>
      </c>
      <c r="H42" s="3">
        <v>147.569159194785</v>
      </c>
      <c r="I42" s="12">
        <v>1388.8703</v>
      </c>
      <c r="J42" s="12">
        <v>26.9961</v>
      </c>
      <c r="K42" s="12">
        <v>489.854</v>
      </c>
      <c r="L42" s="12">
        <v>143.4779</v>
      </c>
      <c r="M42" s="12">
        <v>840.106</v>
      </c>
      <c r="N42" s="3"/>
      <c r="O42" s="4">
        <f t="shared" si="0"/>
        <v>7790.076004194786</v>
      </c>
      <c r="P42" s="3"/>
      <c r="Q42" s="12">
        <v>1459.399</v>
      </c>
      <c r="R42" s="12">
        <v>2565.056</v>
      </c>
      <c r="S42" s="12">
        <v>1176.527</v>
      </c>
      <c r="T42" s="3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2.75">
      <c r="A43" s="2" t="s">
        <v>560</v>
      </c>
      <c r="B43" s="12">
        <v>245.102818</v>
      </c>
      <c r="C43" s="12">
        <v>299.197</v>
      </c>
      <c r="D43" s="12">
        <v>157.377</v>
      </c>
      <c r="E43" s="12">
        <v>1707.517</v>
      </c>
      <c r="F43" s="12">
        <v>2241</v>
      </c>
      <c r="G43" s="12">
        <v>228.156</v>
      </c>
      <c r="H43" s="12">
        <v>161.162821747529</v>
      </c>
      <c r="I43" s="12">
        <v>1417.2414</v>
      </c>
      <c r="J43" s="12">
        <v>29.3964</v>
      </c>
      <c r="K43" s="12">
        <v>505.646</v>
      </c>
      <c r="L43" s="12">
        <v>147.7865</v>
      </c>
      <c r="M43" s="12">
        <v>905.455</v>
      </c>
      <c r="N43" s="3"/>
      <c r="O43" s="4">
        <f t="shared" si="0"/>
        <v>8045.037939747528</v>
      </c>
      <c r="P43" s="3"/>
      <c r="Q43" s="12">
        <v>1551.967</v>
      </c>
      <c r="R43" s="12">
        <v>2670.547</v>
      </c>
      <c r="S43" s="12">
        <v>1225.339</v>
      </c>
      <c r="T43" s="3"/>
      <c r="U43" s="12"/>
      <c r="V43" s="12"/>
      <c r="W43" s="12"/>
      <c r="X43" s="12"/>
      <c r="Y43" s="12"/>
      <c r="Z43" s="12"/>
      <c r="AA43" s="12"/>
      <c r="AB43" s="12"/>
      <c r="AC43" s="12"/>
      <c r="AD43" s="5"/>
      <c r="AE43" s="12"/>
      <c r="AF43" s="12"/>
    </row>
    <row r="44" spans="1:32" ht="12.75">
      <c r="A44" s="2" t="s">
        <v>561</v>
      </c>
      <c r="B44" s="5">
        <v>256.010658558079</v>
      </c>
      <c r="C44" s="5">
        <v>313.833348216232</v>
      </c>
      <c r="D44" s="5">
        <v>166.900104743073</v>
      </c>
      <c r="E44" s="5">
        <v>1777.86342696572</v>
      </c>
      <c r="F44" s="5">
        <v>2308.07766967791</v>
      </c>
      <c r="G44" s="5">
        <v>245.6329321248</v>
      </c>
      <c r="H44" s="5">
        <v>176.980651859053</v>
      </c>
      <c r="I44" s="5">
        <v>1477.96480847268</v>
      </c>
      <c r="J44" s="5">
        <v>32.3164995285218</v>
      </c>
      <c r="K44" s="5">
        <v>528.848319969397</v>
      </c>
      <c r="L44" s="5">
        <v>153.62987301767998</v>
      </c>
      <c r="M44" s="5">
        <v>974.546864433913</v>
      </c>
      <c r="N44" s="4"/>
      <c r="O44" s="4">
        <f t="shared" si="0"/>
        <v>8412.605157567059</v>
      </c>
      <c r="P44" s="4"/>
      <c r="Q44" s="5">
        <v>1643.65523705932</v>
      </c>
      <c r="R44" s="5">
        <v>2843.512988096</v>
      </c>
      <c r="S44" s="5">
        <v>1288.69808604123</v>
      </c>
      <c r="T44" s="4"/>
      <c r="U44" s="12"/>
      <c r="V44" s="12"/>
      <c r="W44" s="12"/>
      <c r="X44" s="12"/>
      <c r="Y44" s="12"/>
      <c r="Z44" s="12"/>
      <c r="AA44" s="12"/>
      <c r="AB44" s="12"/>
      <c r="AC44" s="12"/>
      <c r="AD44" s="5"/>
      <c r="AE44" s="12"/>
      <c r="AF44" s="12"/>
    </row>
    <row r="47" spans="2:13" ht="12.75">
      <c r="B47" s="2" t="s">
        <v>300</v>
      </c>
      <c r="C47" s="2" t="s">
        <v>301</v>
      </c>
      <c r="D47" s="2" t="s">
        <v>302</v>
      </c>
      <c r="E47" s="2" t="s">
        <v>22</v>
      </c>
      <c r="F47" s="2" t="s">
        <v>303</v>
      </c>
      <c r="G47" s="2" t="s">
        <v>304</v>
      </c>
      <c r="H47" s="2" t="s">
        <v>305</v>
      </c>
      <c r="I47" s="2" t="s">
        <v>306</v>
      </c>
      <c r="J47" s="2" t="s">
        <v>307</v>
      </c>
      <c r="K47" s="2" t="s">
        <v>308</v>
      </c>
      <c r="L47" s="2" t="s">
        <v>309</v>
      </c>
      <c r="M47" s="2" t="s">
        <v>310</v>
      </c>
    </row>
    <row r="48" spans="1:15" ht="12.75">
      <c r="A48" s="2">
        <v>1970</v>
      </c>
      <c r="B48" s="3">
        <v>3.787131658885296</v>
      </c>
      <c r="C48" s="3">
        <v>3.288806051070954</v>
      </c>
      <c r="D48" s="3">
        <v>1.7269296041783082</v>
      </c>
      <c r="E48" s="3">
        <v>2.4746595758000223</v>
      </c>
      <c r="F48" s="3">
        <v>4.495429764625381</v>
      </c>
      <c r="G48" s="3">
        <v>0.1488005729161404</v>
      </c>
      <c r="H48" s="3">
        <v>0.7623650694625435</v>
      </c>
      <c r="I48" s="3">
        <v>0.6341097323021175</v>
      </c>
      <c r="J48" s="3">
        <v>5.050219292288953</v>
      </c>
      <c r="K48" s="3">
        <v>4.241021143242927</v>
      </c>
      <c r="L48" s="3">
        <v>0.12485847327910253</v>
      </c>
      <c r="M48" s="3">
        <v>0.49319680534445176</v>
      </c>
      <c r="O48" s="3">
        <v>2.416531112175625</v>
      </c>
    </row>
    <row r="49" spans="1:15" ht="12.75">
      <c r="A49" s="2">
        <v>1971</v>
      </c>
      <c r="B49" s="3">
        <v>4.249724040688082</v>
      </c>
      <c r="C49" s="3">
        <v>3.5882505853091957</v>
      </c>
      <c r="D49" s="3">
        <v>1.8896315591259005</v>
      </c>
      <c r="E49" s="3">
        <v>2.735923922572858</v>
      </c>
      <c r="F49" s="3">
        <v>4.9764622432897285</v>
      </c>
      <c r="G49" s="3">
        <v>0.16371301653485434</v>
      </c>
      <c r="H49" s="3">
        <v>0.8629366631972735</v>
      </c>
      <c r="I49" s="3">
        <v>0.6864962964611339</v>
      </c>
      <c r="J49" s="3">
        <v>5.465263266824687</v>
      </c>
      <c r="K49" s="3">
        <v>4.741841550290651</v>
      </c>
      <c r="L49" s="3">
        <v>0.13958604156514673</v>
      </c>
      <c r="M49" s="3">
        <v>0.554024124750088</v>
      </c>
      <c r="O49" s="3">
        <v>2.671377271830301</v>
      </c>
    </row>
    <row r="50" spans="1:15" ht="12.75">
      <c r="A50" s="2">
        <v>1972</v>
      </c>
      <c r="B50" s="3">
        <v>4.837291606345037</v>
      </c>
      <c r="C50" s="3">
        <v>4.000015421007918</v>
      </c>
      <c r="D50" s="3">
        <v>2.193220312328048</v>
      </c>
      <c r="E50" s="3">
        <v>3.0326235114273485</v>
      </c>
      <c r="F50" s="3">
        <v>5.452904409682258</v>
      </c>
      <c r="G50" s="3">
        <v>0.18642315526698136</v>
      </c>
      <c r="H50" s="3">
        <v>1.0335246894919707</v>
      </c>
      <c r="I50" s="3">
        <v>0.7476735322539465</v>
      </c>
      <c r="J50" s="3">
        <v>6.043611043371975</v>
      </c>
      <c r="K50" s="3">
        <v>5.3229839931446605</v>
      </c>
      <c r="L50" s="3">
        <v>0.161356560188581</v>
      </c>
      <c r="M50" s="3">
        <v>0.6443602679677228</v>
      </c>
      <c r="O50" s="3">
        <v>2.9504286386548455</v>
      </c>
    </row>
    <row r="51" spans="1:15" ht="12.75">
      <c r="A51" s="2">
        <v>1973</v>
      </c>
      <c r="B51" s="3">
        <v>5.461037792825359</v>
      </c>
      <c r="C51" s="3">
        <v>4.531155163804373</v>
      </c>
      <c r="D51" s="3">
        <v>2.654465061598199</v>
      </c>
      <c r="E51" s="3">
        <v>3.4410115445012064</v>
      </c>
      <c r="F51" s="3">
        <v>6.069854591576348</v>
      </c>
      <c r="G51" s="3">
        <v>0.23782821833574352</v>
      </c>
      <c r="H51" s="3">
        <v>1.2310466868273229</v>
      </c>
      <c r="I51" s="3">
        <v>0.8989363137906848</v>
      </c>
      <c r="J51" s="3">
        <v>6.760082131435411</v>
      </c>
      <c r="K51" s="3">
        <v>6.342907959619271</v>
      </c>
      <c r="L51" s="3">
        <v>0.19171689455475838</v>
      </c>
      <c r="M51" s="3">
        <v>0.7693405362832436</v>
      </c>
      <c r="O51" s="3">
        <v>3.341618008039332</v>
      </c>
    </row>
    <row r="52" spans="1:15" ht="12.75">
      <c r="A52" s="2">
        <v>1974</v>
      </c>
      <c r="B52" s="3">
        <v>6.200270552619992</v>
      </c>
      <c r="C52" s="3">
        <v>5.301000700975249</v>
      </c>
      <c r="D52" s="3">
        <v>3.333825100369498</v>
      </c>
      <c r="E52" s="3">
        <v>3.939699369860565</v>
      </c>
      <c r="F52" s="3">
        <v>6.50807368397637</v>
      </c>
      <c r="G52" s="3">
        <v>0.27543770977056325</v>
      </c>
      <c r="H52" s="3">
        <v>1.3425192657100622</v>
      </c>
      <c r="I52" s="3">
        <v>1.1290399586998332</v>
      </c>
      <c r="J52" s="3">
        <v>7.839674572697711</v>
      </c>
      <c r="K52" s="3">
        <v>7.141302560094628</v>
      </c>
      <c r="L52" s="3">
        <v>0.22756036432098786</v>
      </c>
      <c r="M52" s="3">
        <v>0.9374202374593701</v>
      </c>
      <c r="O52" s="3">
        <v>3.7220817265965622</v>
      </c>
    </row>
    <row r="53" spans="1:15" ht="12.75">
      <c r="A53" s="2">
        <v>1975</v>
      </c>
      <c r="B53" s="3">
        <v>6.572280573715162</v>
      </c>
      <c r="C53" s="3">
        <v>5.850639356372504</v>
      </c>
      <c r="D53" s="3">
        <v>3.8516661909402856</v>
      </c>
      <c r="E53" s="3">
        <v>4.410342051941649</v>
      </c>
      <c r="F53" s="3">
        <v>6.790408091073994</v>
      </c>
      <c r="G53" s="3">
        <v>0.325332268922525</v>
      </c>
      <c r="H53" s="3">
        <v>1.6594267776893457</v>
      </c>
      <c r="I53" s="3">
        <v>1.2741904897632756</v>
      </c>
      <c r="J53" s="3">
        <v>8.591538110873257</v>
      </c>
      <c r="K53" s="3">
        <v>7.7314448150436705</v>
      </c>
      <c r="L53" s="3">
        <v>0.24948776976680812</v>
      </c>
      <c r="M53" s="3">
        <v>1.0930642425935682</v>
      </c>
      <c r="O53" s="3">
        <v>4.004829887386562</v>
      </c>
    </row>
    <row r="54" spans="1:15" ht="12.75">
      <c r="A54" s="2">
        <v>1976</v>
      </c>
      <c r="B54" s="3">
        <v>7.256168138840141</v>
      </c>
      <c r="C54" s="3">
        <v>6.646429564918788</v>
      </c>
      <c r="D54" s="3">
        <v>4.329026904814803</v>
      </c>
      <c r="E54" s="3">
        <v>5.082327943475224</v>
      </c>
      <c r="F54" s="3">
        <v>7.413536857017003</v>
      </c>
      <c r="G54" s="3">
        <v>0.394770467155968</v>
      </c>
      <c r="H54" s="3">
        <v>2.0049118094770226</v>
      </c>
      <c r="I54" s="3">
        <v>1.6003860433006059</v>
      </c>
      <c r="J54" s="3">
        <v>9.72792474812416</v>
      </c>
      <c r="K54" s="3">
        <v>8.789950005802787</v>
      </c>
      <c r="L54" s="3">
        <v>0.3055855065108612</v>
      </c>
      <c r="M54" s="3">
        <v>1.2990141593087157</v>
      </c>
      <c r="O54" s="3">
        <v>4.503784900466451</v>
      </c>
    </row>
    <row r="55" spans="1:15" ht="12.75">
      <c r="A55" s="2">
        <v>1977</v>
      </c>
      <c r="B55" s="3">
        <v>8.032746788505095</v>
      </c>
      <c r="C55" s="3">
        <v>7.17533465390346</v>
      </c>
      <c r="D55" s="3">
        <v>4.753898745200183</v>
      </c>
      <c r="E55" s="3">
        <v>5.7058564157379115</v>
      </c>
      <c r="F55" s="3">
        <v>7.913036827740448</v>
      </c>
      <c r="G55" s="3">
        <v>0.45609649362189064</v>
      </c>
      <c r="H55" s="3">
        <v>2.4212709517261617</v>
      </c>
      <c r="I55" s="3">
        <v>1.95286691303723</v>
      </c>
      <c r="J55" s="3">
        <v>10.454451089185845</v>
      </c>
      <c r="K55" s="3">
        <v>9.532977998454568</v>
      </c>
      <c r="L55" s="3">
        <v>0.4015165767470433</v>
      </c>
      <c r="M55" s="3">
        <v>1.628767595617271</v>
      </c>
      <c r="O55" s="3">
        <v>4.956460342635525</v>
      </c>
    </row>
    <row r="56" spans="1:15" ht="12.75">
      <c r="A56" s="2">
        <v>1978</v>
      </c>
      <c r="B56" s="3">
        <v>8.492249089820882</v>
      </c>
      <c r="C56" s="3">
        <v>7.697365083733497</v>
      </c>
      <c r="D56" s="3">
        <v>5.225837451327691</v>
      </c>
      <c r="E56" s="3">
        <v>6.467568095254384</v>
      </c>
      <c r="F56" s="3">
        <v>8.505139676406522</v>
      </c>
      <c r="G56" s="3">
        <v>0.5486982507493734</v>
      </c>
      <c r="H56" s="3">
        <v>2.8320800608851524</v>
      </c>
      <c r="I56" s="3">
        <v>2.3042619653266594</v>
      </c>
      <c r="J56" s="3">
        <v>11.359685048391352</v>
      </c>
      <c r="K56" s="3">
        <v>10.184957529978798</v>
      </c>
      <c r="L56" s="3">
        <v>0.4974218039754601</v>
      </c>
      <c r="M56" s="3">
        <v>1.970541931018971</v>
      </c>
      <c r="O56" s="3">
        <v>5.449915930255616</v>
      </c>
    </row>
    <row r="57" spans="1:15" ht="12.75">
      <c r="A57" s="2">
        <v>1979</v>
      </c>
      <c r="B57" s="3">
        <v>9.278703916254855</v>
      </c>
      <c r="C57" s="3">
        <v>8.212066272924265</v>
      </c>
      <c r="D57" s="3">
        <v>6.06023831534445</v>
      </c>
      <c r="E57" s="3">
        <v>7.322756423395435</v>
      </c>
      <c r="F57" s="3">
        <v>9.21246200656348</v>
      </c>
      <c r="G57" s="3">
        <v>0.6711684842389557</v>
      </c>
      <c r="H57" s="3">
        <v>3.287019166977718</v>
      </c>
      <c r="I57" s="3">
        <v>2.8076231223468273</v>
      </c>
      <c r="J57" s="3">
        <v>12.048378776797275</v>
      </c>
      <c r="K57" s="3">
        <v>10.762990788638982</v>
      </c>
      <c r="L57" s="3">
        <v>0.6188891215109853</v>
      </c>
      <c r="M57" s="3">
        <v>2.2804217638983415</v>
      </c>
      <c r="O57" s="3">
        <v>6.031279272504755</v>
      </c>
    </row>
    <row r="58" spans="1:15" ht="12.75">
      <c r="A58" s="2">
        <v>1980</v>
      </c>
      <c r="B58" s="3">
        <v>9.976684313366157</v>
      </c>
      <c r="C58" s="3">
        <v>8.924013521933382</v>
      </c>
      <c r="D58" s="3">
        <v>6.971803550887137</v>
      </c>
      <c r="E58" s="3">
        <v>8.252985438126812</v>
      </c>
      <c r="F58" s="3">
        <v>9.791977823175634</v>
      </c>
      <c r="G58" s="3">
        <v>0.7968166322172681</v>
      </c>
      <c r="H58" s="3">
        <v>3.854651797920347</v>
      </c>
      <c r="I58" s="3">
        <v>3.6039123440219223</v>
      </c>
      <c r="J58" s="3">
        <v>12.872279976362837</v>
      </c>
      <c r="K58" s="3">
        <v>11.358535905704386</v>
      </c>
      <c r="L58" s="3">
        <v>0.7967552378267359</v>
      </c>
      <c r="M58" s="3">
        <v>2.5914274807350446</v>
      </c>
      <c r="O58" s="3">
        <v>6.660266836798546</v>
      </c>
    </row>
    <row r="59" spans="1:15" ht="12.75">
      <c r="A59" s="2">
        <v>1981</v>
      </c>
      <c r="B59" s="3">
        <v>10.624342730607111</v>
      </c>
      <c r="C59" s="3">
        <v>9.396049257449418</v>
      </c>
      <c r="D59" s="3">
        <v>7.8452814272100975</v>
      </c>
      <c r="E59" s="3">
        <v>9.231092180305426</v>
      </c>
      <c r="F59" s="3">
        <v>10.244092844100448</v>
      </c>
      <c r="G59" s="3">
        <v>0.9454660136726969</v>
      </c>
      <c r="H59" s="3">
        <v>4.625510215931405</v>
      </c>
      <c r="I59" s="3">
        <v>4.31072508649229</v>
      </c>
      <c r="J59" s="3">
        <v>14.042147779613051</v>
      </c>
      <c r="K59" s="3">
        <v>11.848794063601538</v>
      </c>
      <c r="L59" s="3">
        <v>0.9629538560775216</v>
      </c>
      <c r="M59" s="3">
        <v>2.8952482743756347</v>
      </c>
      <c r="O59" s="3">
        <v>7.234078480492516</v>
      </c>
    </row>
    <row r="60" spans="1:15" ht="12.75">
      <c r="A60" s="2">
        <v>1982</v>
      </c>
      <c r="B60" s="3">
        <v>11.402166546994156</v>
      </c>
      <c r="C60" s="3">
        <v>10.169879806914322</v>
      </c>
      <c r="D60" s="3">
        <v>8.77874932659235</v>
      </c>
      <c r="E60" s="3">
        <v>10.554107894637308</v>
      </c>
      <c r="F60" s="3">
        <v>10.675494000527666</v>
      </c>
      <c r="G60" s="3">
        <v>1.1810059481922524</v>
      </c>
      <c r="H60" s="3">
        <v>5.4318683295508565</v>
      </c>
      <c r="I60" s="3">
        <v>5.083673028996993</v>
      </c>
      <c r="J60" s="3">
        <v>14.168392484357932</v>
      </c>
      <c r="K60" s="3">
        <v>12.271198733571927</v>
      </c>
      <c r="L60" s="3">
        <v>1.156758595473384</v>
      </c>
      <c r="M60" s="3">
        <v>3.310383440563259</v>
      </c>
      <c r="O60" s="3">
        <v>7.912037954559687</v>
      </c>
    </row>
    <row r="61" spans="1:15" ht="12.75">
      <c r="A61" s="2">
        <v>1983</v>
      </c>
      <c r="B61" s="3">
        <v>12.141181431319279</v>
      </c>
      <c r="C61" s="3">
        <v>10.786131785708777</v>
      </c>
      <c r="D61" s="3">
        <v>9.728748497139545</v>
      </c>
      <c r="E61" s="3">
        <v>11.73189085285134</v>
      </c>
      <c r="F61" s="3">
        <v>11.21890827236916</v>
      </c>
      <c r="G61" s="3">
        <v>1.401603389246007</v>
      </c>
      <c r="H61" s="3">
        <v>5.936047703619349</v>
      </c>
      <c r="I61" s="3">
        <v>5.917586535643336</v>
      </c>
      <c r="J61" s="3">
        <v>15.56738605523087</v>
      </c>
      <c r="K61" s="3">
        <v>12.692820370046784</v>
      </c>
      <c r="L61" s="3">
        <v>1.471330580351802</v>
      </c>
      <c r="M61" s="3">
        <v>3.7586457125339545</v>
      </c>
      <c r="O61" s="3">
        <v>8.60747479620088</v>
      </c>
    </row>
    <row r="62" spans="1:15" ht="12.75">
      <c r="A62" s="2">
        <v>1984</v>
      </c>
      <c r="B62" s="3">
        <v>12.729070975389224</v>
      </c>
      <c r="C62" s="3">
        <v>11.616636580885823</v>
      </c>
      <c r="D62" s="3">
        <v>10.826262910293925</v>
      </c>
      <c r="E62" s="3">
        <v>12.719317020051443</v>
      </c>
      <c r="F62" s="3">
        <v>11.783208284303704</v>
      </c>
      <c r="G62" s="3">
        <v>1.7353224532613534</v>
      </c>
      <c r="H62" s="3">
        <v>6.532773540640686</v>
      </c>
      <c r="I62" s="3">
        <v>6.765159465948689</v>
      </c>
      <c r="J62" s="3">
        <v>17.229674966606165</v>
      </c>
      <c r="K62" s="3">
        <v>13.211272868652097</v>
      </c>
      <c r="L62" s="3">
        <v>1.8015411739753242</v>
      </c>
      <c r="M62" s="3">
        <v>4.211501425384409</v>
      </c>
      <c r="O62" s="3">
        <v>9.294507935095195</v>
      </c>
    </row>
    <row r="63" spans="1:15" ht="12.75">
      <c r="A63" s="2">
        <v>1985</v>
      </c>
      <c r="B63" s="3">
        <v>13.390913015294538</v>
      </c>
      <c r="C63" s="3">
        <v>12.366828060149876</v>
      </c>
      <c r="D63" s="3">
        <v>11.729204472760031</v>
      </c>
      <c r="E63" s="3">
        <v>13.615573733040067</v>
      </c>
      <c r="F63" s="3">
        <v>12.297117355138111</v>
      </c>
      <c r="G63" s="3">
        <v>2.108364580418337</v>
      </c>
      <c r="H63" s="3">
        <v>7.070785815135962</v>
      </c>
      <c r="I63" s="3">
        <v>7.591897333442205</v>
      </c>
      <c r="J63" s="3">
        <v>18.216616816673476</v>
      </c>
      <c r="K63" s="3">
        <v>13.737085922669799</v>
      </c>
      <c r="L63" s="3">
        <v>2.207678594697775</v>
      </c>
      <c r="M63" s="3">
        <v>4.667093055513336</v>
      </c>
      <c r="O63" s="3">
        <v>9.947265080378509</v>
      </c>
    </row>
    <row r="64" spans="1:15" ht="12.75">
      <c r="A64" s="2">
        <v>1986</v>
      </c>
      <c r="B64" s="3">
        <v>14.042666241416978</v>
      </c>
      <c r="C64" s="3">
        <v>12.932115310247065</v>
      </c>
      <c r="D64" s="3">
        <v>12.570820594330126</v>
      </c>
      <c r="E64" s="3">
        <v>14.520276168229605</v>
      </c>
      <c r="F64" s="3">
        <v>12.975590989231724</v>
      </c>
      <c r="G64" s="3">
        <v>2.5096481889826476</v>
      </c>
      <c r="H64" s="3">
        <v>7.5262681045382855</v>
      </c>
      <c r="I64" s="3">
        <v>8.392969317399716</v>
      </c>
      <c r="J64" s="3">
        <v>19.955008427015702</v>
      </c>
      <c r="K64" s="3">
        <v>14.101883066891082</v>
      </c>
      <c r="L64" s="3">
        <v>2.6962217672278093</v>
      </c>
      <c r="M64" s="3">
        <v>5.307925813091278</v>
      </c>
      <c r="O64" s="3">
        <v>10.65522641570781</v>
      </c>
    </row>
    <row r="65" spans="1:15" ht="12.75">
      <c r="A65" s="2">
        <v>1987</v>
      </c>
      <c r="B65" s="3">
        <v>14.539315193119265</v>
      </c>
      <c r="C65" s="3">
        <v>13.439585777274383</v>
      </c>
      <c r="D65" s="3">
        <v>13.53290043877514</v>
      </c>
      <c r="E65" s="3">
        <v>15.186002985818018</v>
      </c>
      <c r="F65" s="3">
        <v>13.350897704226568</v>
      </c>
      <c r="G65" s="3">
        <v>2.8171494442113105</v>
      </c>
      <c r="H65" s="3">
        <v>8.057663010802367</v>
      </c>
      <c r="I65" s="3">
        <v>9.180104287893478</v>
      </c>
      <c r="J65" s="3">
        <v>20.67170569177936</v>
      </c>
      <c r="K65" s="3">
        <v>14.17670000076396</v>
      </c>
      <c r="L65" s="3">
        <v>3.1782204885951812</v>
      </c>
      <c r="M65" s="3">
        <v>5.902461700662122</v>
      </c>
      <c r="O65" s="3">
        <v>11.205781714420814</v>
      </c>
    </row>
    <row r="66" spans="1:15" ht="12.75">
      <c r="A66" s="2">
        <v>1988</v>
      </c>
      <c r="B66" s="3">
        <v>15.485655701249502</v>
      </c>
      <c r="C66" s="3">
        <v>14.326083844239315</v>
      </c>
      <c r="D66" s="3">
        <v>15.290022105423443</v>
      </c>
      <c r="E66" s="3">
        <v>16.256507718215428</v>
      </c>
      <c r="F66" s="3">
        <v>13.988174828678604</v>
      </c>
      <c r="G66" s="3">
        <v>3.414950650884433</v>
      </c>
      <c r="H66" s="3">
        <v>8.632762547988571</v>
      </c>
      <c r="I66" s="3">
        <v>10.198149143350529</v>
      </c>
      <c r="J66" s="3">
        <v>22.919068567145427</v>
      </c>
      <c r="K66" s="3">
        <v>14.642522497488043</v>
      </c>
      <c r="L66" s="3">
        <v>3.7977772181164333</v>
      </c>
      <c r="M66" s="3">
        <v>6.527551678394128</v>
      </c>
      <c r="O66" s="3">
        <v>12.0295183874046</v>
      </c>
    </row>
    <row r="67" spans="1:15" ht="12.75">
      <c r="A67" s="2">
        <v>1989</v>
      </c>
      <c r="B67" s="3">
        <v>16.465960953990507</v>
      </c>
      <c r="C67" s="3">
        <v>15.515673445288286</v>
      </c>
      <c r="D67" s="3">
        <v>17.066718630443138</v>
      </c>
      <c r="E67" s="3">
        <v>17.385830142329</v>
      </c>
      <c r="F67" s="3">
        <v>14.793976684880155</v>
      </c>
      <c r="G67" s="3">
        <v>4.038889554959747</v>
      </c>
      <c r="H67" s="3">
        <v>9.599067009945193</v>
      </c>
      <c r="I67" s="3">
        <v>11.19005641770724</v>
      </c>
      <c r="J67" s="3">
        <v>25.987978889901946</v>
      </c>
      <c r="K67" s="3">
        <v>15.416037068512894</v>
      </c>
      <c r="L67" s="3">
        <v>4.491941596934069</v>
      </c>
      <c r="M67" s="3">
        <v>7.285576843269353</v>
      </c>
      <c r="O67" s="3">
        <v>12.959155725056277</v>
      </c>
    </row>
    <row r="68" spans="1:15" ht="12.75">
      <c r="A68" s="2">
        <v>1990</v>
      </c>
      <c r="B68" s="3">
        <v>17.63775190717427</v>
      </c>
      <c r="C68" s="3">
        <v>16.393177824699734</v>
      </c>
      <c r="D68" s="3">
        <v>17.998207539204817</v>
      </c>
      <c r="E68" s="3">
        <v>18.17886890942985</v>
      </c>
      <c r="F68" s="3">
        <v>16.049999556859373</v>
      </c>
      <c r="G68" s="3">
        <v>4.843465875919645</v>
      </c>
      <c r="H68" s="3">
        <v>10.412947557359113</v>
      </c>
      <c r="I68" s="3">
        <v>12.365327231183251</v>
      </c>
      <c r="J68" s="3">
        <v>27.798068423150042</v>
      </c>
      <c r="K68" s="3">
        <v>16.290043992168023</v>
      </c>
      <c r="L68" s="3">
        <v>5.397867930305055</v>
      </c>
      <c r="M68" s="3">
        <v>8.087269660300741</v>
      </c>
      <c r="O68" s="3">
        <v>13.981819666092123</v>
      </c>
    </row>
    <row r="69" spans="1:15" ht="12.75">
      <c r="A69" s="2">
        <v>1991</v>
      </c>
      <c r="B69" s="3">
        <v>18.818825209157794</v>
      </c>
      <c r="C69" s="3">
        <v>17.11376484423493</v>
      </c>
      <c r="D69" s="3">
        <v>17.108544569896726</v>
      </c>
      <c r="E69" s="3">
        <v>18.68829833505536</v>
      </c>
      <c r="F69" s="3">
        <v>19.203636963114374</v>
      </c>
      <c r="G69" s="3">
        <v>5.9325966433602275</v>
      </c>
      <c r="H69" s="3">
        <v>10.81391266715593</v>
      </c>
      <c r="I69" s="3">
        <v>13.480570573895076</v>
      </c>
      <c r="J69" s="3">
        <v>30.398559290028093</v>
      </c>
      <c r="K69" s="3">
        <v>17.04315845871711</v>
      </c>
      <c r="L69" s="3">
        <v>6.191170179031453</v>
      </c>
      <c r="M69" s="3">
        <v>8.843868231927447</v>
      </c>
      <c r="O69" s="3">
        <v>15.405566053589224</v>
      </c>
    </row>
    <row r="70" spans="1:15" ht="12.75">
      <c r="A70" s="2">
        <v>1992</v>
      </c>
      <c r="B70" s="3">
        <v>19.779421171468016</v>
      </c>
      <c r="C70" s="3">
        <v>17.87624902119405</v>
      </c>
      <c r="D70" s="3">
        <v>16.494179039138245</v>
      </c>
      <c r="E70" s="3">
        <v>19.27430688272045</v>
      </c>
      <c r="F70" s="3">
        <v>20.478819733865386</v>
      </c>
      <c r="G70" s="3">
        <v>6.7915825216789205</v>
      </c>
      <c r="H70" s="3">
        <v>11.471014042826452</v>
      </c>
      <c r="I70" s="3">
        <v>14.153751581660813</v>
      </c>
      <c r="J70" s="3">
        <v>31.67577891022058</v>
      </c>
      <c r="K70" s="3">
        <v>17.582008067063835</v>
      </c>
      <c r="L70" s="3">
        <v>6.958148682765551</v>
      </c>
      <c r="M70" s="3">
        <v>9.498039490910324</v>
      </c>
      <c r="O70" s="3">
        <v>16.219282810357065</v>
      </c>
    </row>
    <row r="71" spans="1:15" ht="12.75">
      <c r="A71" s="2">
        <v>1993</v>
      </c>
      <c r="B71" s="3">
        <v>20.20233988317601</v>
      </c>
      <c r="C71" s="3">
        <v>18.398597399769283</v>
      </c>
      <c r="D71" s="3">
        <v>16.582126615652847</v>
      </c>
      <c r="E71" s="3">
        <v>19.33903070152044</v>
      </c>
      <c r="F71" s="3">
        <v>20.94796822746217</v>
      </c>
      <c r="G71" s="3">
        <v>7.567301469234212</v>
      </c>
      <c r="H71" s="3">
        <v>12.282025678960016</v>
      </c>
      <c r="I71" s="3">
        <v>14.543320021673411</v>
      </c>
      <c r="J71" s="3">
        <v>34.46360242523108</v>
      </c>
      <c r="K71" s="3">
        <v>17.906561123321133</v>
      </c>
      <c r="L71" s="3">
        <v>7.270029262934143</v>
      </c>
      <c r="M71" s="3">
        <v>9.836556338796669</v>
      </c>
      <c r="O71" s="3">
        <v>16.580920419281917</v>
      </c>
    </row>
    <row r="72" spans="1:15" ht="12.75">
      <c r="A72" s="2">
        <v>1994</v>
      </c>
      <c r="B72" s="3">
        <v>21.12307618058565</v>
      </c>
      <c r="C72" s="3">
        <v>19.333494765882875</v>
      </c>
      <c r="D72" s="3">
        <v>17.32220083945914</v>
      </c>
      <c r="E72" s="3">
        <v>19.924574173087944</v>
      </c>
      <c r="F72" s="3">
        <v>21.900704646606187</v>
      </c>
      <c r="G72" s="3">
        <v>8.494941535437388</v>
      </c>
      <c r="H72" s="3">
        <v>13.109273842303791</v>
      </c>
      <c r="I72" s="3">
        <v>15.348837363842188</v>
      </c>
      <c r="J72" s="3">
        <v>36.486040406769895</v>
      </c>
      <c r="K72" s="3">
        <v>18.717561535634665</v>
      </c>
      <c r="L72" s="3">
        <v>7.870070425718908</v>
      </c>
      <c r="M72" s="3">
        <v>10.415741389948831</v>
      </c>
      <c r="O72" s="3">
        <v>17.36281274340667</v>
      </c>
    </row>
    <row r="73" spans="1:15" ht="12.75">
      <c r="A73" s="2">
        <v>1995</v>
      </c>
      <c r="B73" s="3">
        <v>21.813805569726597</v>
      </c>
      <c r="C73" s="3">
        <v>19.953908581308266</v>
      </c>
      <c r="D73" s="3">
        <v>18.778331658118308</v>
      </c>
      <c r="E73" s="3">
        <v>20.536485482724363</v>
      </c>
      <c r="F73" s="3">
        <v>22.635661971420497</v>
      </c>
      <c r="G73" s="3">
        <v>9.436613713038026</v>
      </c>
      <c r="H73" s="3">
        <v>14.726884455239176</v>
      </c>
      <c r="I73" s="3">
        <v>16.532658651106743</v>
      </c>
      <c r="J73" s="3">
        <v>37.30219858891374</v>
      </c>
      <c r="K73" s="3">
        <v>19.55074423147831</v>
      </c>
      <c r="L73" s="3">
        <v>8.488008337864565</v>
      </c>
      <c r="M73" s="3">
        <v>11.202379928024511</v>
      </c>
      <c r="O73" s="3">
        <v>18.194700984499065</v>
      </c>
    </row>
    <row r="74" spans="1:15" ht="12.75">
      <c r="A74" s="2">
        <v>1996</v>
      </c>
      <c r="B74" s="3">
        <v>22.52116208869759</v>
      </c>
      <c r="C74" s="3">
        <v>20.77421866398226</v>
      </c>
      <c r="D74" s="3">
        <v>19.365676446601867</v>
      </c>
      <c r="E74" s="3">
        <v>21.018422561852923</v>
      </c>
      <c r="F74" s="3">
        <v>22.9033751941473</v>
      </c>
      <c r="G74" s="3">
        <v>10.291737662627112</v>
      </c>
      <c r="H74" s="3">
        <v>16.165253610967245</v>
      </c>
      <c r="I74" s="3">
        <v>17.487168473307904</v>
      </c>
      <c r="J74" s="3">
        <v>38.42239680879527</v>
      </c>
      <c r="K74" s="3">
        <v>20.257697817792923</v>
      </c>
      <c r="L74" s="3">
        <v>8.998607279450454</v>
      </c>
      <c r="M74" s="3">
        <v>11.84003939491978</v>
      </c>
      <c r="O74" s="3">
        <v>18.78705639541243</v>
      </c>
    </row>
    <row r="75" spans="1:15" ht="12.75">
      <c r="A75" s="2">
        <v>1997</v>
      </c>
      <c r="B75" s="3">
        <v>22.890964738337377</v>
      </c>
      <c r="C75" s="3">
        <v>21.660234251277135</v>
      </c>
      <c r="D75" s="3">
        <v>20.939729355175174</v>
      </c>
      <c r="E75" s="3">
        <v>21.623779897596858</v>
      </c>
      <c r="F75" s="3">
        <v>23.33626278202441</v>
      </c>
      <c r="G75" s="3">
        <v>11.315131253237348</v>
      </c>
      <c r="H75" s="3">
        <v>18.550401105108207</v>
      </c>
      <c r="I75" s="3">
        <v>18.24377019623169</v>
      </c>
      <c r="J75" s="3">
        <v>39.362224901658564</v>
      </c>
      <c r="K75" s="3">
        <v>21.33526915459336</v>
      </c>
      <c r="L75" s="3">
        <v>9.700394007721616</v>
      </c>
      <c r="M75" s="3">
        <v>12.561411312342068</v>
      </c>
      <c r="O75" s="3">
        <v>19.473182685800086</v>
      </c>
    </row>
    <row r="76" spans="1:15" ht="12.75">
      <c r="A76" s="2">
        <v>1998</v>
      </c>
      <c r="B76" s="3">
        <v>23.78132036708316</v>
      </c>
      <c r="C76" s="3">
        <v>22.41778448341434</v>
      </c>
      <c r="D76" s="3">
        <v>22.731229717776852</v>
      </c>
      <c r="E76" s="3">
        <v>22.516859100679422</v>
      </c>
      <c r="F76" s="3">
        <v>23.912385704014678</v>
      </c>
      <c r="G76" s="3">
        <v>12.238833617906653</v>
      </c>
      <c r="H76" s="3">
        <v>21.23126190327854</v>
      </c>
      <c r="I76" s="3">
        <v>18.95967508009199</v>
      </c>
      <c r="J76" s="3">
        <v>41.151269539326776</v>
      </c>
      <c r="K76" s="3">
        <v>22.51975248452647</v>
      </c>
      <c r="L76" s="3">
        <v>10.501225305141938</v>
      </c>
      <c r="M76" s="3">
        <v>13.407428124690751</v>
      </c>
      <c r="O76" s="3">
        <v>20.285180387221917</v>
      </c>
    </row>
    <row r="77" spans="1:15" ht="12.75">
      <c r="A77" s="2">
        <v>1999</v>
      </c>
      <c r="B77" s="3">
        <v>24.724263535718272</v>
      </c>
      <c r="C77" s="3">
        <v>23.164574790357328</v>
      </c>
      <c r="D77" s="3">
        <v>23.770663553714883</v>
      </c>
      <c r="E77" s="3">
        <v>23.12116374715901</v>
      </c>
      <c r="F77" s="3">
        <v>24.456622648595104</v>
      </c>
      <c r="G77" s="3">
        <v>12.974777821486816</v>
      </c>
      <c r="H77" s="3">
        <v>24.168223772484385</v>
      </c>
      <c r="I77" s="3">
        <v>19.555112558076335</v>
      </c>
      <c r="J77" s="3">
        <v>46.33457595526561</v>
      </c>
      <c r="K77" s="3">
        <v>23.65593356228498</v>
      </c>
      <c r="L77" s="3">
        <v>11.22085829527955</v>
      </c>
      <c r="M77" s="3">
        <v>14.344486272697504</v>
      </c>
      <c r="O77" s="3">
        <v>21.004919533952453</v>
      </c>
    </row>
    <row r="78" spans="1:15" ht="12.75">
      <c r="A78" s="2">
        <v>2000</v>
      </c>
      <c r="B78" s="3">
        <v>25.986402710589573</v>
      </c>
      <c r="C78" s="3">
        <v>24.46524760912903</v>
      </c>
      <c r="D78" s="3">
        <v>25.55227192908912</v>
      </c>
      <c r="E78" s="3">
        <v>24.336933302299904</v>
      </c>
      <c r="F78" s="3">
        <v>25.047230271811696</v>
      </c>
      <c r="G78" s="3">
        <v>14.260934629987362</v>
      </c>
      <c r="H78" s="3">
        <v>27.503928991029575</v>
      </c>
      <c r="I78" s="3">
        <v>20.636933954488445</v>
      </c>
      <c r="J78" s="3">
        <v>50.54994543052444</v>
      </c>
      <c r="K78" s="3">
        <v>25.30529161651467</v>
      </c>
      <c r="L78" s="3">
        <v>11.9578409578791</v>
      </c>
      <c r="M78" s="3">
        <v>15.479027523046637</v>
      </c>
      <c r="O78" s="3">
        <v>22.06429203508077</v>
      </c>
    </row>
    <row r="79" spans="1:15" ht="12.75">
      <c r="A79" s="2">
        <v>2001</v>
      </c>
      <c r="B79" s="3">
        <v>26.62006436328733</v>
      </c>
      <c r="C79" s="3">
        <v>25.065066262616526</v>
      </c>
      <c r="D79" s="3">
        <v>26.946849579829667</v>
      </c>
      <c r="E79" s="3">
        <v>25.167068826922414</v>
      </c>
      <c r="F79" s="3">
        <v>25.63687182848865</v>
      </c>
      <c r="G79" s="3">
        <v>15.251192018548291</v>
      </c>
      <c r="H79" s="3">
        <v>30.22378853700909</v>
      </c>
      <c r="I79" s="3">
        <v>21.603916362671804</v>
      </c>
      <c r="J79" s="3">
        <v>51.15744098342822</v>
      </c>
      <c r="K79" s="3">
        <v>28.014411312308276</v>
      </c>
      <c r="L79" s="3">
        <v>12.582771661680427</v>
      </c>
      <c r="M79" s="3">
        <v>16.55459666961434</v>
      </c>
      <c r="O79" s="3">
        <v>22.99950317779281</v>
      </c>
    </row>
    <row r="80" spans="1:15" ht="12.75">
      <c r="A80" s="2">
        <v>2002</v>
      </c>
      <c r="B80" s="3">
        <v>27.16994888862533</v>
      </c>
      <c r="C80" s="3">
        <v>25.83244603269676</v>
      </c>
      <c r="D80" s="3">
        <v>27.659010397055322</v>
      </c>
      <c r="E80" s="3">
        <v>25.93938103043426</v>
      </c>
      <c r="F80" s="3">
        <v>25.975639054315987</v>
      </c>
      <c r="G80" s="3">
        <v>16.383537876754026</v>
      </c>
      <c r="H80" s="3">
        <v>33.042245549006026</v>
      </c>
      <c r="I80" s="3">
        <v>22.377611733541837</v>
      </c>
      <c r="J80" s="3">
        <v>53.85014456909911</v>
      </c>
      <c r="K80" s="3">
        <v>28.956186413222596</v>
      </c>
      <c r="L80" s="3">
        <v>13.109584813845554</v>
      </c>
      <c r="M80" s="3">
        <v>17.524732211702023</v>
      </c>
      <c r="O80" s="3">
        <v>23.711089408595345</v>
      </c>
    </row>
    <row r="81" spans="1:15" ht="12.75">
      <c r="A81" s="2">
        <v>2003</v>
      </c>
      <c r="B81" s="3">
        <v>27.760609129282606</v>
      </c>
      <c r="C81" s="3">
        <v>26.456481886236645</v>
      </c>
      <c r="D81" s="3">
        <v>27.954884634237864</v>
      </c>
      <c r="E81" s="3">
        <v>26.599277801227377</v>
      </c>
      <c r="F81" s="3">
        <v>26.17371841414028</v>
      </c>
      <c r="G81" s="3">
        <v>17.75212684749814</v>
      </c>
      <c r="H81" s="3">
        <v>34.67748135944173</v>
      </c>
      <c r="I81" s="3">
        <v>23.03899186957981</v>
      </c>
      <c r="J81" s="3">
        <v>56.5131127388774</v>
      </c>
      <c r="K81" s="3">
        <v>29.535678414614427</v>
      </c>
      <c r="L81" s="3">
        <v>13.240395943972604</v>
      </c>
      <c r="M81" s="3">
        <v>18.567977115287526</v>
      </c>
      <c r="O81" s="3">
        <v>24.303413512995547</v>
      </c>
    </row>
    <row r="82" spans="1:15" ht="12.75">
      <c r="A82" s="2">
        <v>2004</v>
      </c>
      <c r="B82" s="3">
        <v>28.86013688272863</v>
      </c>
      <c r="C82" s="3">
        <v>27.77681087121785</v>
      </c>
      <c r="D82" s="3">
        <v>29.021575502799013</v>
      </c>
      <c r="E82" s="3">
        <v>27.49306211106258</v>
      </c>
      <c r="F82" s="3">
        <v>26.706905781238035</v>
      </c>
      <c r="G82" s="3">
        <v>19.1681608895056</v>
      </c>
      <c r="H82" s="3">
        <v>36.17205889110081</v>
      </c>
      <c r="I82" s="3">
        <v>23.932537990076327</v>
      </c>
      <c r="J82" s="3">
        <v>58.8140075989961</v>
      </c>
      <c r="K82" s="3">
        <v>30.189052738306835</v>
      </c>
      <c r="L82" s="3">
        <v>13.74119984802861</v>
      </c>
      <c r="M82" s="3">
        <v>19.69934387185599</v>
      </c>
      <c r="O82" s="3">
        <v>25.1542810316604</v>
      </c>
    </row>
    <row r="83" spans="1:15" ht="12.75">
      <c r="A83" s="2">
        <v>2005</v>
      </c>
      <c r="B83" s="3">
        <v>29.930738551715717</v>
      </c>
      <c r="C83" s="3">
        <v>28.716344457157273</v>
      </c>
      <c r="D83" s="3">
        <v>29.981939623475444</v>
      </c>
      <c r="E83" s="3">
        <v>28.22550364335141</v>
      </c>
      <c r="F83" s="3">
        <v>27.10148035033833</v>
      </c>
      <c r="G83" s="3">
        <v>20.517827018268438</v>
      </c>
      <c r="H83" s="3">
        <v>38.85406661044441</v>
      </c>
      <c r="I83" s="3">
        <v>24.396186208728583</v>
      </c>
      <c r="J83" s="3">
        <v>63.23111868256672</v>
      </c>
      <c r="K83" s="3">
        <v>31.022800972785554</v>
      </c>
      <c r="L83" s="3">
        <v>14.082278511167086</v>
      </c>
      <c r="M83" s="3">
        <v>21.02570653310109</v>
      </c>
      <c r="O83" s="3">
        <v>25.891169996493137</v>
      </c>
    </row>
    <row r="84" spans="1:15" ht="12.75">
      <c r="A84" s="2">
        <v>2006</v>
      </c>
      <c r="B84" s="3">
        <v>31.194345171105997</v>
      </c>
      <c r="C84" s="3">
        <v>30.06522735312711</v>
      </c>
      <c r="D84" s="3">
        <v>31.712492674357446</v>
      </c>
      <c r="E84" s="3">
        <v>29.272364365461055</v>
      </c>
      <c r="F84" s="3">
        <v>27.897857200143253</v>
      </c>
      <c r="G84" s="3">
        <v>22.046618760594583</v>
      </c>
      <c r="H84" s="3">
        <v>41.9654031195145</v>
      </c>
      <c r="I84" s="3">
        <v>25.415183264779717</v>
      </c>
      <c r="J84" s="3">
        <v>68.63063256313129</v>
      </c>
      <c r="K84" s="3">
        <v>32.30108888644863</v>
      </c>
      <c r="L84" s="3">
        <v>14.565062679600363</v>
      </c>
      <c r="M84" s="3">
        <v>22.410549628913508</v>
      </c>
      <c r="O84" s="3">
        <v>26.983754248734108</v>
      </c>
    </row>
    <row r="85" spans="1:13" ht="12.75">
      <c r="A85" s="35" t="s">
        <v>6</v>
      </c>
      <c r="B85"/>
      <c r="C85"/>
      <c r="D85"/>
      <c r="E85"/>
      <c r="F85"/>
      <c r="G85"/>
      <c r="H85"/>
      <c r="I85"/>
      <c r="J85"/>
      <c r="K85"/>
      <c r="L85"/>
      <c r="M85"/>
    </row>
    <row r="86" spans="2:21" ht="12.75">
      <c r="B86" s="2" t="s">
        <v>280</v>
      </c>
      <c r="C86" s="2" t="s">
        <v>281</v>
      </c>
      <c r="D86" s="2" t="s">
        <v>282</v>
      </c>
      <c r="E86" s="2" t="s">
        <v>23</v>
      </c>
      <c r="F86" s="2" t="s">
        <v>283</v>
      </c>
      <c r="G86" s="2" t="s">
        <v>284</v>
      </c>
      <c r="H86" s="2" t="s">
        <v>285</v>
      </c>
      <c r="I86" s="2" t="s">
        <v>286</v>
      </c>
      <c r="J86" s="2" t="s">
        <v>287</v>
      </c>
      <c r="K86" s="2" t="s">
        <v>288</v>
      </c>
      <c r="L86" s="2" t="s">
        <v>289</v>
      </c>
      <c r="M86" s="2" t="s">
        <v>290</v>
      </c>
      <c r="O86" s="2" t="s">
        <v>322</v>
      </c>
      <c r="P86" s="2" t="s">
        <v>324</v>
      </c>
      <c r="Q86" s="2" t="s">
        <v>691</v>
      </c>
      <c r="R86" s="2" t="s">
        <v>692</v>
      </c>
      <c r="S86" s="2" t="s">
        <v>693</v>
      </c>
      <c r="U86" s="3"/>
    </row>
    <row r="87" spans="1:19" ht="12.75">
      <c r="A87" s="2">
        <v>1970</v>
      </c>
      <c r="B87" s="2">
        <f aca="true" t="shared" si="1" ref="B87:M102">B8/$O8</f>
        <v>0.04301101905526169</v>
      </c>
      <c r="C87" s="2">
        <f t="shared" si="1"/>
        <v>0.04829847060138093</v>
      </c>
      <c r="D87" s="2">
        <f t="shared" si="1"/>
        <v>0.012098089747703236</v>
      </c>
      <c r="E87" s="2">
        <f t="shared" si="1"/>
        <v>0.19109954933265763</v>
      </c>
      <c r="F87" s="2">
        <f t="shared" si="1"/>
        <v>0.5344728049200026</v>
      </c>
      <c r="G87" s="2">
        <f t="shared" si="1"/>
        <v>0.0019900313139735388</v>
      </c>
      <c r="H87" s="2">
        <f t="shared" si="1"/>
        <v>0.0034249035150158693</v>
      </c>
      <c r="I87" s="2">
        <f t="shared" si="1"/>
        <v>0.051908835014351486</v>
      </c>
      <c r="J87" s="2">
        <f t="shared" si="1"/>
        <v>0.002605244349887902</v>
      </c>
      <c r="K87" s="2">
        <f t="shared" si="1"/>
        <v>0.08410409373201315</v>
      </c>
      <c r="L87" s="2">
        <f t="shared" si="1"/>
        <v>0.00164845593754275</v>
      </c>
      <c r="M87" s="2">
        <f t="shared" si="1"/>
        <v>0.025338502480209194</v>
      </c>
      <c r="O87" s="2">
        <v>0.8005066967085686</v>
      </c>
      <c r="P87" s="2">
        <v>0.19949330329143136</v>
      </c>
      <c r="Q87" s="2">
        <v>0.07269167552706202</v>
      </c>
      <c r="R87" s="2">
        <v>0.11861966731086063</v>
      </c>
      <c r="S87" s="2">
        <v>0.8086886571620773</v>
      </c>
    </row>
    <row r="88" spans="1:19" ht="12.75">
      <c r="A88" s="2">
        <v>1971</v>
      </c>
      <c r="B88" s="2">
        <f t="shared" si="1"/>
        <v>0.04358309937364421</v>
      </c>
      <c r="C88" s="2">
        <f t="shared" si="1"/>
        <v>0.047545356130053944</v>
      </c>
      <c r="D88" s="2">
        <f t="shared" si="1"/>
        <v>0.011946716910087802</v>
      </c>
      <c r="E88" s="2">
        <f t="shared" si="1"/>
        <v>0.1914687806907261</v>
      </c>
      <c r="F88" s="2">
        <f t="shared" si="1"/>
        <v>0.5335772124463201</v>
      </c>
      <c r="G88" s="2">
        <f t="shared" si="1"/>
        <v>0.0019778353904403843</v>
      </c>
      <c r="H88" s="2">
        <f t="shared" si="1"/>
        <v>0.0035270681232358802</v>
      </c>
      <c r="I88" s="2">
        <f t="shared" si="1"/>
        <v>0.050852694172202985</v>
      </c>
      <c r="J88" s="2">
        <f t="shared" si="1"/>
        <v>0.002560407253571439</v>
      </c>
      <c r="K88" s="2">
        <f t="shared" si="1"/>
        <v>0.08543890061432118</v>
      </c>
      <c r="L88" s="2">
        <f t="shared" si="1"/>
        <v>0.0016607748659108008</v>
      </c>
      <c r="M88" s="2">
        <f t="shared" si="1"/>
        <v>0.025861154029484995</v>
      </c>
      <c r="O88" s="2">
        <v>0.8008905637711565</v>
      </c>
      <c r="P88" s="2">
        <v>0.19910943622884333</v>
      </c>
      <c r="Q88" s="2">
        <v>0.07287802907694017</v>
      </c>
      <c r="R88" s="2">
        <v>0.11881325427914365</v>
      </c>
      <c r="S88" s="2">
        <v>0.8083087166439162</v>
      </c>
    </row>
    <row r="89" spans="1:19" ht="12.75">
      <c r="A89" s="2">
        <v>1972</v>
      </c>
      <c r="B89" s="2">
        <f t="shared" si="1"/>
        <v>0.04482435405800052</v>
      </c>
      <c r="C89" s="2">
        <f t="shared" si="1"/>
        <v>0.04786512734366422</v>
      </c>
      <c r="D89" s="2">
        <f t="shared" si="1"/>
        <v>0.012539426014973152</v>
      </c>
      <c r="E89" s="2">
        <f t="shared" si="1"/>
        <v>0.19256926824717605</v>
      </c>
      <c r="F89" s="2">
        <f t="shared" si="1"/>
        <v>0.5272814853356176</v>
      </c>
      <c r="G89" s="2">
        <f t="shared" si="1"/>
        <v>0.002035761361518138</v>
      </c>
      <c r="H89" s="2">
        <f t="shared" si="1"/>
        <v>0.0038560869196931284</v>
      </c>
      <c r="I89" s="2">
        <f t="shared" si="1"/>
        <v>0.050166264579740126</v>
      </c>
      <c r="J89" s="2">
        <f t="shared" si="1"/>
        <v>0.0025801980413632597</v>
      </c>
      <c r="K89" s="2">
        <f t="shared" si="1"/>
        <v>0.08718926902471741</v>
      </c>
      <c r="L89" s="2">
        <f t="shared" si="1"/>
        <v>0.0017399658421455191</v>
      </c>
      <c r="M89" s="2">
        <f t="shared" si="1"/>
        <v>0.027352793231390955</v>
      </c>
      <c r="O89" s="2">
        <v>0.8013416133880077</v>
      </c>
      <c r="P89" s="2">
        <v>0.19865838661199223</v>
      </c>
      <c r="Q89" s="2">
        <v>0.07307607039398699</v>
      </c>
      <c r="R89" s="2">
        <v>0.11893404728973704</v>
      </c>
      <c r="S89" s="2">
        <v>0.807989882316276</v>
      </c>
    </row>
    <row r="90" spans="1:19" ht="12.75">
      <c r="A90" s="2">
        <v>1973</v>
      </c>
      <c r="B90" s="2">
        <f t="shared" si="1"/>
        <v>0.04456843127051855</v>
      </c>
      <c r="C90" s="2">
        <f t="shared" si="1"/>
        <v>0.0477493841297381</v>
      </c>
      <c r="D90" s="2">
        <f t="shared" si="1"/>
        <v>0.013392936009603491</v>
      </c>
      <c r="E90" s="2">
        <f t="shared" si="1"/>
        <v>0.19333915094913623</v>
      </c>
      <c r="F90" s="2">
        <f t="shared" si="1"/>
        <v>0.5158451021176096</v>
      </c>
      <c r="G90" s="2">
        <f t="shared" si="1"/>
        <v>0.0022906962464362937</v>
      </c>
      <c r="H90" s="2">
        <f t="shared" si="1"/>
        <v>0.004095435299710787</v>
      </c>
      <c r="I90" s="2">
        <f t="shared" si="1"/>
        <v>0.053275349142178026</v>
      </c>
      <c r="J90" s="2">
        <f t="shared" si="1"/>
        <v>0.002567420042772975</v>
      </c>
      <c r="K90" s="2">
        <f t="shared" si="1"/>
        <v>0.09207383624642294</v>
      </c>
      <c r="L90" s="2">
        <f t="shared" si="1"/>
        <v>0.0018343499901144337</v>
      </c>
      <c r="M90" s="2">
        <f t="shared" si="1"/>
        <v>0.02896790855575872</v>
      </c>
      <c r="O90" s="2">
        <v>0.8018469365402151</v>
      </c>
      <c r="P90" s="2">
        <v>0.19815306345978492</v>
      </c>
      <c r="Q90" s="2">
        <v>0.0732797302376642</v>
      </c>
      <c r="R90" s="2">
        <v>0.11901937579609645</v>
      </c>
      <c r="S90" s="2">
        <v>0.8077008939662393</v>
      </c>
    </row>
    <row r="91" spans="1:19" ht="12.75">
      <c r="A91" s="2">
        <v>1974</v>
      </c>
      <c r="B91" s="2">
        <f t="shared" si="1"/>
        <v>0.04528737725481768</v>
      </c>
      <c r="C91" s="2">
        <f t="shared" si="1"/>
        <v>0.05001794763492274</v>
      </c>
      <c r="D91" s="2">
        <f t="shared" si="1"/>
        <v>0.015093733370148911</v>
      </c>
      <c r="E91" s="2">
        <f t="shared" si="1"/>
        <v>0.19908918751838448</v>
      </c>
      <c r="F91" s="2">
        <f t="shared" si="1"/>
        <v>0.4940848259616611</v>
      </c>
      <c r="G91" s="2">
        <f t="shared" si="1"/>
        <v>0.002383805235193701</v>
      </c>
      <c r="H91" s="2">
        <f t="shared" si="1"/>
        <v>0.004052265515235771</v>
      </c>
      <c r="I91" s="2">
        <f t="shared" si="1"/>
        <v>0.06008954948935315</v>
      </c>
      <c r="J91" s="2">
        <f t="shared" si="1"/>
        <v>0.0026905365121559235</v>
      </c>
      <c r="K91" s="2">
        <f t="shared" si="1"/>
        <v>0.09339041142293915</v>
      </c>
      <c r="L91" s="2">
        <f t="shared" si="1"/>
        <v>0.00196931253321715</v>
      </c>
      <c r="M91" s="2">
        <f t="shared" si="1"/>
        <v>0.03185104755197027</v>
      </c>
      <c r="O91" s="2">
        <v>0.8023869864301723</v>
      </c>
      <c r="P91" s="2">
        <v>0.19761301356982772</v>
      </c>
      <c r="Q91" s="2">
        <v>0.07348165063590133</v>
      </c>
      <c r="R91" s="2">
        <v>0.11912518201918443</v>
      </c>
      <c r="S91" s="2">
        <v>0.8073931673449143</v>
      </c>
    </row>
    <row r="92" spans="1:19" ht="12.75">
      <c r="A92" s="2">
        <v>1975</v>
      </c>
      <c r="B92" s="2">
        <f t="shared" si="1"/>
        <v>0.04444506150852087</v>
      </c>
      <c r="C92" s="2">
        <f t="shared" si="1"/>
        <v>0.05116364670148113</v>
      </c>
      <c r="D92" s="2">
        <f t="shared" si="1"/>
        <v>0.0161920763911398</v>
      </c>
      <c r="E92" s="2">
        <f t="shared" si="1"/>
        <v>0.20738490040750784</v>
      </c>
      <c r="F92" s="2">
        <f t="shared" si="1"/>
        <v>0.4766786748095731</v>
      </c>
      <c r="G92" s="2">
        <f t="shared" si="1"/>
        <v>0.0026260975911880425</v>
      </c>
      <c r="H92" s="2">
        <f t="shared" si="1"/>
        <v>0.0047044920260325305</v>
      </c>
      <c r="I92" s="2">
        <f t="shared" si="1"/>
        <v>0.06303279771264124</v>
      </c>
      <c r="J92" s="2">
        <f t="shared" si="1"/>
        <v>0.0027517461393689866</v>
      </c>
      <c r="K92" s="2">
        <f t="shared" si="1"/>
        <v>0.09427874442983868</v>
      </c>
      <c r="L92" s="2">
        <f t="shared" si="1"/>
        <v>0.002024308371955619</v>
      </c>
      <c r="M92" s="2">
        <f t="shared" si="1"/>
        <v>0.0347174539107522</v>
      </c>
      <c r="O92" s="2">
        <v>0.8029436107608006</v>
      </c>
      <c r="P92" s="2">
        <v>0.1970563892391995</v>
      </c>
      <c r="Q92" s="2">
        <v>0.07367470827010508</v>
      </c>
      <c r="R92" s="2">
        <v>0.11928879965886231</v>
      </c>
      <c r="S92" s="2">
        <v>0.8070364920710326</v>
      </c>
    </row>
    <row r="93" spans="1:19" ht="12.75">
      <c r="A93" s="2">
        <v>1976</v>
      </c>
      <c r="B93" s="2">
        <f t="shared" si="1"/>
        <v>0.04343196714227169</v>
      </c>
      <c r="C93" s="2">
        <f t="shared" si="1"/>
        <v>0.05153292751560038</v>
      </c>
      <c r="D93" s="2">
        <f t="shared" si="1"/>
        <v>0.016157096232116645</v>
      </c>
      <c r="E93" s="2">
        <f t="shared" si="1"/>
        <v>0.2126058652149193</v>
      </c>
      <c r="F93" s="2">
        <f t="shared" si="1"/>
        <v>0.46038752333075217</v>
      </c>
      <c r="G93" s="2">
        <f t="shared" si="1"/>
        <v>0.0028521086309866283</v>
      </c>
      <c r="H93" s="2">
        <f t="shared" si="1"/>
        <v>0.005106109848922447</v>
      </c>
      <c r="I93" s="2">
        <f t="shared" si="1"/>
        <v>0.07038878237162992</v>
      </c>
      <c r="J93" s="2">
        <f t="shared" si="1"/>
        <v>0.002774375669656854</v>
      </c>
      <c r="K93" s="2">
        <f t="shared" si="1"/>
        <v>0.09560841643883769</v>
      </c>
      <c r="L93" s="2">
        <f t="shared" si="1"/>
        <v>0.0022268205621624976</v>
      </c>
      <c r="M93" s="2">
        <f t="shared" si="1"/>
        <v>0.03692800704214403</v>
      </c>
      <c r="O93" s="2">
        <v>0.8035200437511077</v>
      </c>
      <c r="P93" s="2">
        <v>0.19647995624889228</v>
      </c>
      <c r="Q93" s="2">
        <v>0.07385945290830324</v>
      </c>
      <c r="R93" s="2">
        <v>0.11952877617300148</v>
      </c>
      <c r="S93" s="2">
        <v>0.8066117709186953</v>
      </c>
    </row>
    <row r="94" spans="1:19" ht="12.75">
      <c r="A94" s="2">
        <v>1977</v>
      </c>
      <c r="B94" s="2">
        <f t="shared" si="1"/>
        <v>0.04345832906308699</v>
      </c>
      <c r="C94" s="2">
        <f t="shared" si="1"/>
        <v>0.05040067178539595</v>
      </c>
      <c r="D94" s="2">
        <f t="shared" si="1"/>
        <v>0.016089904675718587</v>
      </c>
      <c r="E94" s="2">
        <f t="shared" si="1"/>
        <v>0.21687104411919092</v>
      </c>
      <c r="F94" s="2">
        <f t="shared" si="1"/>
        <v>0.44421928369644587</v>
      </c>
      <c r="G94" s="2">
        <f t="shared" si="1"/>
        <v>0.0030210220524163646</v>
      </c>
      <c r="H94" s="2">
        <f t="shared" si="1"/>
        <v>0.0056588879056023896</v>
      </c>
      <c r="I94" s="2">
        <f t="shared" si="1"/>
        <v>0.0780179484980846</v>
      </c>
      <c r="J94" s="2">
        <f t="shared" si="1"/>
        <v>0.0027070835704950873</v>
      </c>
      <c r="K94" s="2">
        <f t="shared" si="1"/>
        <v>0.09449684942745344</v>
      </c>
      <c r="L94" s="2">
        <f t="shared" si="1"/>
        <v>0.002688146871927956</v>
      </c>
      <c r="M94" s="2">
        <f t="shared" si="1"/>
        <v>0.04237082833418181</v>
      </c>
      <c r="O94" s="2">
        <v>0.8041092282506378</v>
      </c>
      <c r="P94" s="2">
        <v>0.1958907717493622</v>
      </c>
      <c r="Q94" s="2">
        <v>0.07403155352555442</v>
      </c>
      <c r="R94" s="2">
        <v>0.1198244519007842</v>
      </c>
      <c r="S94" s="2">
        <v>0.8061439945736614</v>
      </c>
    </row>
    <row r="95" spans="1:19" ht="12.75">
      <c r="A95" s="2">
        <v>1978</v>
      </c>
      <c r="B95" s="2">
        <f t="shared" si="1"/>
        <v>0.04155617575072151</v>
      </c>
      <c r="C95" s="2">
        <f t="shared" si="1"/>
        <v>0.04902370959678665</v>
      </c>
      <c r="D95" s="2">
        <f t="shared" si="1"/>
        <v>0.01605507636061555</v>
      </c>
      <c r="E95" s="2">
        <f t="shared" si="1"/>
        <v>0.22351933339291463</v>
      </c>
      <c r="F95" s="2">
        <f t="shared" si="1"/>
        <v>0.43199922269718</v>
      </c>
      <c r="G95" s="2">
        <f t="shared" si="1"/>
        <v>0.003338812511266297</v>
      </c>
      <c r="H95" s="2">
        <f t="shared" si="1"/>
        <v>0.006077081439149193</v>
      </c>
      <c r="I95" s="2">
        <f t="shared" si="1"/>
        <v>0.0836715788447269</v>
      </c>
      <c r="J95" s="2">
        <f t="shared" si="1"/>
        <v>0.002669041401263539</v>
      </c>
      <c r="K95" s="2">
        <f t="shared" si="1"/>
        <v>0.09207539268297123</v>
      </c>
      <c r="L95" s="2">
        <f t="shared" si="1"/>
        <v>0.003062695215515369</v>
      </c>
      <c r="M95" s="2">
        <f t="shared" si="1"/>
        <v>0.04695188010688926</v>
      </c>
      <c r="O95" s="2">
        <v>0.8046711620607003</v>
      </c>
      <c r="P95" s="2">
        <v>0.19532883793929978</v>
      </c>
      <c r="Q95" s="2">
        <v>0.07417346927425296</v>
      </c>
      <c r="R95" s="2">
        <v>0.12012755853066406</v>
      </c>
      <c r="S95" s="2">
        <v>0.8056989721950829</v>
      </c>
    </row>
    <row r="96" spans="1:19" ht="12.75">
      <c r="A96" s="2">
        <v>1979</v>
      </c>
      <c r="B96" s="2">
        <f t="shared" si="1"/>
        <v>0.040823347558541286</v>
      </c>
      <c r="C96" s="2">
        <f t="shared" si="1"/>
        <v>0.047122653121199724</v>
      </c>
      <c r="D96" s="2">
        <f t="shared" si="1"/>
        <v>0.01680648745537581</v>
      </c>
      <c r="E96" s="2">
        <f t="shared" si="1"/>
        <v>0.22874330211508553</v>
      </c>
      <c r="F96" s="2">
        <f t="shared" si="1"/>
        <v>0.4206862245880343</v>
      </c>
      <c r="G96" s="2">
        <f t="shared" si="1"/>
        <v>0.0037261286357578886</v>
      </c>
      <c r="H96" s="2">
        <f t="shared" si="1"/>
        <v>0.0064319912356459496</v>
      </c>
      <c r="I96" s="2">
        <f t="shared" si="1"/>
        <v>0.09205126986896416</v>
      </c>
      <c r="J96" s="2">
        <f t="shared" si="1"/>
        <v>0.0025511724108030777</v>
      </c>
      <c r="K96" s="2">
        <f t="shared" si="1"/>
        <v>0.08816045456128448</v>
      </c>
      <c r="L96" s="2">
        <f t="shared" si="1"/>
        <v>0.003478602605788621</v>
      </c>
      <c r="M96" s="2">
        <f t="shared" si="1"/>
        <v>0.04941836584351927</v>
      </c>
      <c r="O96" s="2">
        <v>0.8051553529701072</v>
      </c>
      <c r="P96" s="2">
        <v>0.19484464702989274</v>
      </c>
      <c r="Q96" s="2">
        <v>0.07426308641957213</v>
      </c>
      <c r="R96" s="2">
        <v>0.12036968038834604</v>
      </c>
      <c r="S96" s="2">
        <v>0.8053672331920818</v>
      </c>
    </row>
    <row r="97" spans="1:19" ht="12.75">
      <c r="A97" s="2">
        <v>1980</v>
      </c>
      <c r="B97" s="2">
        <f t="shared" si="1"/>
        <v>0.03958817468169048</v>
      </c>
      <c r="C97" s="2">
        <f t="shared" si="1"/>
        <v>0.04624540793725443</v>
      </c>
      <c r="D97" s="2">
        <f t="shared" si="1"/>
        <v>0.017514428569798967</v>
      </c>
      <c r="E97" s="2">
        <f t="shared" si="1"/>
        <v>0.23372418761022165</v>
      </c>
      <c r="F97" s="2">
        <f t="shared" si="1"/>
        <v>0.4029338257489913</v>
      </c>
      <c r="G97" s="2">
        <f t="shared" si="1"/>
        <v>0.004038436150618768</v>
      </c>
      <c r="H97" s="2">
        <f t="shared" si="1"/>
        <v>0.006890592541575265</v>
      </c>
      <c r="I97" s="2">
        <f t="shared" si="1"/>
        <v>0.10690035180738579</v>
      </c>
      <c r="J97" s="2">
        <f t="shared" si="1"/>
        <v>0.002462744665835641</v>
      </c>
      <c r="K97" s="2">
        <f t="shared" si="1"/>
        <v>0.08447681634255626</v>
      </c>
      <c r="L97" s="2">
        <f t="shared" si="1"/>
        <v>0.004089967908504345</v>
      </c>
      <c r="M97" s="2">
        <f t="shared" si="1"/>
        <v>0.05113506603556703</v>
      </c>
      <c r="O97" s="2">
        <v>0.805528229088183</v>
      </c>
      <c r="P97" s="2">
        <v>0.19447177091181705</v>
      </c>
      <c r="Q97" s="2">
        <v>0.07428606975328034</v>
      </c>
      <c r="R97" s="2">
        <v>0.12050537751893232</v>
      </c>
      <c r="S97" s="2">
        <v>0.8052085527277874</v>
      </c>
    </row>
    <row r="98" spans="1:19" ht="12.75">
      <c r="A98" s="2">
        <v>1981</v>
      </c>
      <c r="B98" s="2">
        <f t="shared" si="1"/>
        <v>0.03870205033199347</v>
      </c>
      <c r="C98" s="2">
        <f t="shared" si="1"/>
        <v>0.04471617755828328</v>
      </c>
      <c r="D98" s="2">
        <f t="shared" si="1"/>
        <v>0.01818042776050021</v>
      </c>
      <c r="E98" s="2">
        <f t="shared" si="1"/>
        <v>0.24121394783439615</v>
      </c>
      <c r="F98" s="2">
        <f t="shared" si="1"/>
        <v>0.3862466027864667</v>
      </c>
      <c r="G98" s="2">
        <f t="shared" si="1"/>
        <v>0.0044395998078529675</v>
      </c>
      <c r="H98" s="2">
        <f t="shared" si="1"/>
        <v>0.007678075694596826</v>
      </c>
      <c r="I98" s="2">
        <f t="shared" si="1"/>
        <v>0.11759838222116202</v>
      </c>
      <c r="J98" s="2">
        <f t="shared" si="1"/>
        <v>0.002469634833409388</v>
      </c>
      <c r="K98" s="2">
        <f t="shared" si="1"/>
        <v>0.08134685543739122</v>
      </c>
      <c r="L98" s="2">
        <f t="shared" si="1"/>
        <v>0.004580652997538732</v>
      </c>
      <c r="M98" s="2">
        <f t="shared" si="1"/>
        <v>0.0528275927364089</v>
      </c>
      <c r="O98" s="2">
        <v>0.8057732245483109</v>
      </c>
      <c r="P98" s="2">
        <v>0.19422677545168898</v>
      </c>
      <c r="Q98" s="2">
        <v>0.07423569715821801</v>
      </c>
      <c r="R98" s="2">
        <v>0.12051417615675085</v>
      </c>
      <c r="S98" s="2">
        <v>0.8052501266850312</v>
      </c>
    </row>
    <row r="99" spans="1:19" ht="12.75">
      <c r="A99" s="2">
        <v>1982</v>
      </c>
      <c r="B99" s="2">
        <f t="shared" si="1"/>
        <v>0.037906539295385476</v>
      </c>
      <c r="C99" s="2">
        <f t="shared" si="1"/>
        <v>0.04414841284096756</v>
      </c>
      <c r="D99" s="2">
        <f t="shared" si="1"/>
        <v>0.018660015515224598</v>
      </c>
      <c r="E99" s="2">
        <f t="shared" si="1"/>
        <v>0.25291658538671336</v>
      </c>
      <c r="F99" s="2">
        <f t="shared" si="1"/>
        <v>0.3663472645761853</v>
      </c>
      <c r="G99" s="2">
        <f t="shared" si="1"/>
        <v>0.0050950159569400615</v>
      </c>
      <c r="H99" s="2">
        <f t="shared" si="1"/>
        <v>0.008310876609798505</v>
      </c>
      <c r="I99" s="2">
        <f t="shared" si="1"/>
        <v>0.12664578251125772</v>
      </c>
      <c r="J99" s="2">
        <f t="shared" si="1"/>
        <v>0.0022759552631446502</v>
      </c>
      <c r="K99" s="2">
        <f t="shared" si="1"/>
        <v>0.07722933300156128</v>
      </c>
      <c r="L99" s="2">
        <f t="shared" si="1"/>
        <v>0.005054052900100315</v>
      </c>
      <c r="M99" s="2">
        <f t="shared" si="1"/>
        <v>0.055410166142721116</v>
      </c>
      <c r="O99" s="2">
        <v>0.8059051005162492</v>
      </c>
      <c r="P99" s="2">
        <v>0.19409489948375083</v>
      </c>
      <c r="Q99" s="2">
        <v>0.07412023433361135</v>
      </c>
      <c r="R99" s="2">
        <v>0.12042229764801879</v>
      </c>
      <c r="S99" s="2">
        <v>0.8054574680183699</v>
      </c>
    </row>
    <row r="100" spans="1:19" ht="12.75">
      <c r="A100" s="2">
        <v>1983</v>
      </c>
      <c r="B100" s="2">
        <f t="shared" si="1"/>
        <v>0.0370639378875848</v>
      </c>
      <c r="C100" s="2">
        <f t="shared" si="1"/>
        <v>0.04294827023984862</v>
      </c>
      <c r="D100" s="2">
        <f t="shared" si="1"/>
        <v>0.019080576672920943</v>
      </c>
      <c r="E100" s="2">
        <f t="shared" si="1"/>
        <v>0.2593287018140783</v>
      </c>
      <c r="F100" s="2">
        <f t="shared" si="1"/>
        <v>0.3524669386250773</v>
      </c>
      <c r="G100" s="2">
        <f t="shared" si="1"/>
        <v>0.005577875595982395</v>
      </c>
      <c r="H100" s="2">
        <f t="shared" si="1"/>
        <v>0.008405175840683933</v>
      </c>
      <c r="I100" s="2">
        <f t="shared" si="1"/>
        <v>0.1353102069028325</v>
      </c>
      <c r="J100" s="2">
        <f t="shared" si="1"/>
        <v>0.002297363628051457</v>
      </c>
      <c r="K100" s="2">
        <f t="shared" si="1"/>
        <v>0.07362121861811119</v>
      </c>
      <c r="L100" s="2">
        <f t="shared" si="1"/>
        <v>0.005924905900279216</v>
      </c>
      <c r="M100" s="2">
        <f t="shared" si="1"/>
        <v>0.05797482827454959</v>
      </c>
      <c r="O100" s="2">
        <v>0.8059608875921972</v>
      </c>
      <c r="P100" s="2">
        <v>0.19403911240780283</v>
      </c>
      <c r="Q100" s="2">
        <v>0.07395933044459484</v>
      </c>
      <c r="R100" s="2">
        <v>0.12028784246821254</v>
      </c>
      <c r="S100" s="2">
        <v>0.8057528270871926</v>
      </c>
    </row>
    <row r="101" spans="1:19" ht="12.75">
      <c r="A101" s="2">
        <v>1984</v>
      </c>
      <c r="B101" s="2">
        <f t="shared" si="1"/>
        <v>0.03596412432686792</v>
      </c>
      <c r="C101" s="2">
        <f t="shared" si="1"/>
        <v>0.042752119897305596</v>
      </c>
      <c r="D101" s="2">
        <f t="shared" si="1"/>
        <v>0.019730713287452784</v>
      </c>
      <c r="E101" s="2">
        <f t="shared" si="1"/>
        <v>0.261264241489878</v>
      </c>
      <c r="F101" s="2">
        <f t="shared" si="1"/>
        <v>0.3417689432458598</v>
      </c>
      <c r="G101" s="2">
        <f t="shared" si="1"/>
        <v>0.0064119659175831826</v>
      </c>
      <c r="H101" s="2">
        <f t="shared" si="1"/>
        <v>0.00860383656405773</v>
      </c>
      <c r="I101" s="2">
        <f t="shared" si="1"/>
        <v>0.14299414620882273</v>
      </c>
      <c r="J101" s="2">
        <f t="shared" si="1"/>
        <v>0.0023542429731682616</v>
      </c>
      <c r="K101" s="2">
        <f t="shared" si="1"/>
        <v>0.0711525588040804</v>
      </c>
      <c r="L101" s="2">
        <f t="shared" si="1"/>
        <v>0.006724874360425411</v>
      </c>
      <c r="M101" s="2">
        <f t="shared" si="1"/>
        <v>0.06027823292449849</v>
      </c>
      <c r="O101" s="2">
        <v>0.8059946474639073</v>
      </c>
      <c r="P101" s="2">
        <v>0.19400535253609283</v>
      </c>
      <c r="Q101" s="2">
        <v>0.07378112748361601</v>
      </c>
      <c r="R101" s="2">
        <v>0.12019318084003851</v>
      </c>
      <c r="S101" s="2">
        <v>0.8060256916763454</v>
      </c>
    </row>
    <row r="102" spans="1:19" ht="12.75">
      <c r="A102" s="2">
        <v>1985</v>
      </c>
      <c r="B102" s="2">
        <f t="shared" si="1"/>
        <v>0.03533474066178054</v>
      </c>
      <c r="C102" s="2">
        <f t="shared" si="1"/>
        <v>0.04245050547226122</v>
      </c>
      <c r="D102" s="2">
        <f t="shared" si="1"/>
        <v>0.020020847256714037</v>
      </c>
      <c r="E102" s="2">
        <f t="shared" si="1"/>
        <v>0.2620955545836377</v>
      </c>
      <c r="F102" s="2">
        <f t="shared" si="1"/>
        <v>0.33263040025633345</v>
      </c>
      <c r="G102" s="2">
        <f t="shared" si="1"/>
        <v>0.007292977620156767</v>
      </c>
      <c r="H102" s="2">
        <f t="shared" si="1"/>
        <v>0.008712684691639916</v>
      </c>
      <c r="I102" s="2">
        <f t="shared" si="1"/>
        <v>0.14960143652638266</v>
      </c>
      <c r="J102" s="2">
        <f t="shared" si="1"/>
        <v>0.00232597761618054</v>
      </c>
      <c r="K102" s="2">
        <f t="shared" si="1"/>
        <v>0.06931616421043554</v>
      </c>
      <c r="L102" s="2">
        <f t="shared" si="1"/>
        <v>0.007695798513873383</v>
      </c>
      <c r="M102" s="2">
        <f t="shared" si="1"/>
        <v>0.0625229125906044</v>
      </c>
      <c r="O102" s="2">
        <v>0.8060464465566501</v>
      </c>
      <c r="P102" s="2">
        <v>0.19395355344334997</v>
      </c>
      <c r="Q102" s="2">
        <v>0.07360752856932681</v>
      </c>
      <c r="R102" s="2">
        <v>0.12019703155744485</v>
      </c>
      <c r="S102" s="2">
        <v>0.8061954398732284</v>
      </c>
    </row>
    <row r="103" spans="1:19" ht="12.75">
      <c r="A103" s="2">
        <v>1986</v>
      </c>
      <c r="B103" s="2">
        <f aca="true" t="shared" si="2" ref="B103:M118">B24/$O24</f>
        <v>0.03457559868789036</v>
      </c>
      <c r="C103" s="2">
        <f t="shared" si="2"/>
        <v>0.041376130969559145</v>
      </c>
      <c r="D103" s="2">
        <f t="shared" si="2"/>
        <v>0.02005337474774221</v>
      </c>
      <c r="E103" s="2">
        <f t="shared" si="2"/>
        <v>0.2615671387510771</v>
      </c>
      <c r="F103" s="2">
        <f t="shared" si="2"/>
        <v>0.3274589287819925</v>
      </c>
      <c r="G103" s="2">
        <f t="shared" si="2"/>
        <v>0.008113156965950098</v>
      </c>
      <c r="H103" s="2">
        <f t="shared" si="2"/>
        <v>0.00863971139022298</v>
      </c>
      <c r="I103" s="2">
        <f t="shared" si="2"/>
        <v>0.15398245585671444</v>
      </c>
      <c r="J103" s="2">
        <f t="shared" si="2"/>
        <v>0.002379568008734836</v>
      </c>
      <c r="K103" s="2">
        <f t="shared" si="2"/>
        <v>0.0666130295048215</v>
      </c>
      <c r="L103" s="2">
        <f t="shared" si="2"/>
        <v>0.008755617099712194</v>
      </c>
      <c r="M103" s="2">
        <f t="shared" si="2"/>
        <v>0.06648528923558276</v>
      </c>
      <c r="O103" s="2">
        <v>0.8061241333598872</v>
      </c>
      <c r="P103" s="2">
        <v>0.19387586664011275</v>
      </c>
      <c r="Q103" s="2">
        <v>0.07344487485080342</v>
      </c>
      <c r="R103" s="2">
        <v>0.12031006548715464</v>
      </c>
      <c r="S103" s="2">
        <v>0.8062450596620419</v>
      </c>
    </row>
    <row r="104" spans="1:19" ht="12.75">
      <c r="A104" s="2">
        <v>1987</v>
      </c>
      <c r="B104" s="2">
        <f t="shared" si="2"/>
        <v>0.03402614772262055</v>
      </c>
      <c r="C104" s="2">
        <f t="shared" si="2"/>
        <v>0.04083114859218685</v>
      </c>
      <c r="D104" s="2">
        <f t="shared" si="2"/>
        <v>0.02052802463609418</v>
      </c>
      <c r="E104" s="2">
        <f t="shared" si="2"/>
        <v>0.2606270132955759</v>
      </c>
      <c r="F104" s="2">
        <f t="shared" si="2"/>
        <v>0.3205449172753773</v>
      </c>
      <c r="G104" s="2">
        <f t="shared" si="2"/>
        <v>0.00866264111575318</v>
      </c>
      <c r="H104" s="2">
        <f t="shared" si="2"/>
        <v>0.0087518566687464</v>
      </c>
      <c r="I104" s="2">
        <f t="shared" si="2"/>
        <v>0.1596581909744004</v>
      </c>
      <c r="J104" s="2">
        <f t="shared" si="2"/>
        <v>0.0023460137511064874</v>
      </c>
      <c r="K104" s="2">
        <f t="shared" si="2"/>
        <v>0.06385612381075682</v>
      </c>
      <c r="L104" s="2">
        <f t="shared" si="2"/>
        <v>0.009778157516619907</v>
      </c>
      <c r="M104" s="2">
        <f t="shared" si="2"/>
        <v>0.07038976464076188</v>
      </c>
      <c r="O104" s="2">
        <v>0.8062183393183806</v>
      </c>
      <c r="P104" s="2">
        <v>0.19378166068161934</v>
      </c>
      <c r="Q104" s="2">
        <v>0.073292311731212</v>
      </c>
      <c r="R104" s="2">
        <v>0.1205112527415622</v>
      </c>
      <c r="S104" s="2">
        <v>0.8061964355272258</v>
      </c>
    </row>
    <row r="105" spans="1:19" ht="12.75">
      <c r="A105" s="2">
        <v>1988</v>
      </c>
      <c r="B105" s="2">
        <f t="shared" si="2"/>
        <v>0.03376000232833771</v>
      </c>
      <c r="C105" s="2">
        <f t="shared" si="2"/>
        <v>0.04049383251452385</v>
      </c>
      <c r="D105" s="2">
        <f t="shared" si="2"/>
        <v>0.021591387354059154</v>
      </c>
      <c r="E105" s="2">
        <f t="shared" si="2"/>
        <v>0.260298102640651</v>
      </c>
      <c r="F105" s="2">
        <f t="shared" si="2"/>
        <v>0.31326789687809037</v>
      </c>
      <c r="G105" s="2">
        <f t="shared" si="2"/>
        <v>0.009783910182770928</v>
      </c>
      <c r="H105" s="2">
        <f t="shared" si="2"/>
        <v>0.00867762925120979</v>
      </c>
      <c r="I105" s="2">
        <f t="shared" si="2"/>
        <v>0.1646773904339897</v>
      </c>
      <c r="J105" s="2">
        <f t="shared" si="2"/>
        <v>0.0024274092351465183</v>
      </c>
      <c r="K105" s="2">
        <f t="shared" si="2"/>
        <v>0.06161039870490342</v>
      </c>
      <c r="L105" s="2">
        <f t="shared" si="2"/>
        <v>0.010833551483560364</v>
      </c>
      <c r="M105" s="2">
        <f t="shared" si="2"/>
        <v>0.07257848899275716</v>
      </c>
      <c r="O105" s="2">
        <v>0.8063307214551027</v>
      </c>
      <c r="P105" s="2">
        <v>0.19366927854489724</v>
      </c>
      <c r="Q105" s="2">
        <v>0.0731557674034089</v>
      </c>
      <c r="R105" s="2">
        <v>0.12078751252485778</v>
      </c>
      <c r="S105" s="2">
        <v>0.8060567200717333</v>
      </c>
    </row>
    <row r="106" spans="1:19" ht="12.75">
      <c r="A106" s="2">
        <v>1989</v>
      </c>
      <c r="B106" s="2">
        <f t="shared" si="2"/>
        <v>0.03335206956007571</v>
      </c>
      <c r="C106" s="2">
        <f t="shared" si="2"/>
        <v>0.04066087768347839</v>
      </c>
      <c r="D106" s="2">
        <f t="shared" si="2"/>
        <v>0.022355427072491735</v>
      </c>
      <c r="E106" s="2">
        <f t="shared" si="2"/>
        <v>0.25873862251940566</v>
      </c>
      <c r="F106" s="2">
        <f t="shared" si="2"/>
        <v>0.3080661175842427</v>
      </c>
      <c r="G106" s="2">
        <f t="shared" si="2"/>
        <v>0.010751675363303502</v>
      </c>
      <c r="H106" s="2">
        <f t="shared" si="2"/>
        <v>0.008900633718504952</v>
      </c>
      <c r="I106" s="2">
        <f t="shared" si="2"/>
        <v>0.16718347132594596</v>
      </c>
      <c r="J106" s="2">
        <f t="shared" si="2"/>
        <v>0.0025634943128962366</v>
      </c>
      <c r="K106" s="2">
        <f t="shared" si="2"/>
        <v>0.06037389222125157</v>
      </c>
      <c r="L106" s="2">
        <f t="shared" si="2"/>
        <v>0.011834367472263213</v>
      </c>
      <c r="M106" s="2">
        <f t="shared" si="2"/>
        <v>0.07521935116614017</v>
      </c>
      <c r="O106" s="2">
        <v>0.8064589940170251</v>
      </c>
      <c r="P106" s="2">
        <v>0.1935410059829749</v>
      </c>
      <c r="Q106" s="2">
        <v>0.0730400414430891</v>
      </c>
      <c r="R106" s="2">
        <v>0.12111514112301922</v>
      </c>
      <c r="S106" s="2">
        <v>0.8058448174338917</v>
      </c>
    </row>
    <row r="107" spans="1:19" ht="12.75">
      <c r="A107" s="2">
        <v>1990</v>
      </c>
      <c r="B107" s="2">
        <f t="shared" si="2"/>
        <v>0.03317981508014871</v>
      </c>
      <c r="C107" s="2">
        <f t="shared" si="2"/>
        <v>0.039768411344954895</v>
      </c>
      <c r="D107" s="2">
        <f t="shared" si="2"/>
        <v>0.021843091445838462</v>
      </c>
      <c r="E107" s="2">
        <f t="shared" si="2"/>
        <v>0.2510226264433226</v>
      </c>
      <c r="F107" s="2">
        <f t="shared" si="2"/>
        <v>0.3102917900798852</v>
      </c>
      <c r="G107" s="2">
        <f t="shared" si="2"/>
        <v>0.011977478577037626</v>
      </c>
      <c r="H107" s="2">
        <f t="shared" si="2"/>
        <v>0.008907361187531448</v>
      </c>
      <c r="I107" s="2">
        <f t="shared" si="2"/>
        <v>0.17069869602016444</v>
      </c>
      <c r="J107" s="2">
        <f t="shared" si="2"/>
        <v>0.0025546306424444965</v>
      </c>
      <c r="K107" s="2">
        <f t="shared" si="2"/>
        <v>0.05927914242971756</v>
      </c>
      <c r="L107" s="2">
        <f t="shared" si="2"/>
        <v>0.013115578510216542</v>
      </c>
      <c r="M107" s="2">
        <f t="shared" si="2"/>
        <v>0.07736137823873804</v>
      </c>
      <c r="O107" s="2">
        <v>0.8065996954882357</v>
      </c>
      <c r="P107" s="2">
        <v>0.19340030451176418</v>
      </c>
      <c r="Q107" s="2">
        <v>0.0729486028857913</v>
      </c>
      <c r="R107" s="2">
        <v>0.12147118328070684</v>
      </c>
      <c r="S107" s="2">
        <v>0.8055802138335019</v>
      </c>
    </row>
    <row r="108" spans="1:19" ht="12.75">
      <c r="A108" s="2">
        <v>1991</v>
      </c>
      <c r="B108" s="2">
        <f t="shared" si="2"/>
        <v>0.03223688969014847</v>
      </c>
      <c r="C108" s="2">
        <f t="shared" si="2"/>
        <v>0.03762817332359645</v>
      </c>
      <c r="D108" s="2">
        <f t="shared" si="2"/>
        <v>0.01884564340558105</v>
      </c>
      <c r="E108" s="2">
        <f t="shared" si="2"/>
        <v>0.23441096967800804</v>
      </c>
      <c r="F108" s="2">
        <f t="shared" si="2"/>
        <v>0.33747023699741746</v>
      </c>
      <c r="G108" s="2">
        <f t="shared" si="2"/>
        <v>0.013365418719994533</v>
      </c>
      <c r="H108" s="2">
        <f t="shared" si="2"/>
        <v>0.008373968969223128</v>
      </c>
      <c r="I108" s="2">
        <f t="shared" si="2"/>
        <v>0.16840659850193404</v>
      </c>
      <c r="J108" s="2">
        <f t="shared" si="2"/>
        <v>0.0025534417168039687</v>
      </c>
      <c r="K108" s="2">
        <f t="shared" si="2"/>
        <v>0.05641664074741071</v>
      </c>
      <c r="L108" s="2">
        <f t="shared" si="2"/>
        <v>0.01358857300949</v>
      </c>
      <c r="M108" s="2">
        <f t="shared" si="2"/>
        <v>0.0767034452403922</v>
      </c>
      <c r="O108" s="2">
        <v>0.8067605229374434</v>
      </c>
      <c r="P108" s="2">
        <v>0.19323947706255687</v>
      </c>
      <c r="Q108" s="2">
        <v>0.0728836432036907</v>
      </c>
      <c r="R108" s="2">
        <v>0.1218664083363903</v>
      </c>
      <c r="S108" s="2">
        <v>0.805249948459919</v>
      </c>
    </row>
    <row r="109" spans="1:19" ht="12.75">
      <c r="A109" s="2">
        <v>1992</v>
      </c>
      <c r="B109" s="2">
        <f t="shared" si="2"/>
        <v>0.03232122261011501</v>
      </c>
      <c r="C109" s="2">
        <f t="shared" si="2"/>
        <v>0.037278978545383895</v>
      </c>
      <c r="D109" s="2">
        <f t="shared" si="2"/>
        <v>0.01726317124622733</v>
      </c>
      <c r="E109" s="2">
        <f t="shared" si="2"/>
        <v>0.22977889830699655</v>
      </c>
      <c r="F109" s="2">
        <f t="shared" si="2"/>
        <v>0.34231142492820227</v>
      </c>
      <c r="G109" s="2">
        <f t="shared" si="2"/>
        <v>0.01460619746535456</v>
      </c>
      <c r="H109" s="2">
        <f t="shared" si="2"/>
        <v>0.008431702995498455</v>
      </c>
      <c r="I109" s="2">
        <f t="shared" si="2"/>
        <v>0.16749103314469574</v>
      </c>
      <c r="J109" s="2">
        <f t="shared" si="2"/>
        <v>0.0025494458524502007</v>
      </c>
      <c r="K109" s="2">
        <f t="shared" si="2"/>
        <v>0.05539615091731421</v>
      </c>
      <c r="L109" s="2">
        <f t="shared" si="2"/>
        <v>0.014441902700220664</v>
      </c>
      <c r="M109" s="2">
        <f t="shared" si="2"/>
        <v>0.07812987128754122</v>
      </c>
      <c r="O109" s="2">
        <v>0.8069398225996276</v>
      </c>
      <c r="P109" s="2">
        <v>0.19306017740037232</v>
      </c>
      <c r="Q109" s="2">
        <v>0.07284600316760478</v>
      </c>
      <c r="R109" s="2">
        <v>0.12229241503940452</v>
      </c>
      <c r="S109" s="2">
        <v>0.8048615817929906</v>
      </c>
    </row>
    <row r="110" spans="1:19" ht="12.75">
      <c r="A110" s="2">
        <v>1993</v>
      </c>
      <c r="B110" s="2">
        <f t="shared" si="2"/>
        <v>0.032437247510677475</v>
      </c>
      <c r="C110" s="2">
        <f t="shared" si="2"/>
        <v>0.037481353512551156</v>
      </c>
      <c r="D110" s="2">
        <f t="shared" si="2"/>
        <v>0.01698498424490191</v>
      </c>
      <c r="E110" s="2">
        <f t="shared" si="2"/>
        <v>0.2256361371585389</v>
      </c>
      <c r="F110" s="2">
        <f t="shared" si="2"/>
        <v>0.3429155873770845</v>
      </c>
      <c r="G110" s="2">
        <f t="shared" si="2"/>
        <v>0.01601099692879584</v>
      </c>
      <c r="H110" s="2">
        <f t="shared" si="2"/>
        <v>0.008840810009784221</v>
      </c>
      <c r="I110" s="2">
        <f t="shared" si="2"/>
        <v>0.16793084523592466</v>
      </c>
      <c r="J110" s="2">
        <f t="shared" si="2"/>
        <v>0.002740699778334084</v>
      </c>
      <c r="K110" s="2">
        <f t="shared" si="2"/>
        <v>0.05530016520954062</v>
      </c>
      <c r="L110" s="2">
        <f t="shared" si="2"/>
        <v>0.014703861449962158</v>
      </c>
      <c r="M110" s="2">
        <f t="shared" si="2"/>
        <v>0.07901731158390449</v>
      </c>
      <c r="O110" s="2">
        <v>0.8071134625900414</v>
      </c>
      <c r="P110" s="2">
        <v>0.1928865374099586</v>
      </c>
      <c r="Q110" s="2">
        <v>0.07283533805319511</v>
      </c>
      <c r="R110" s="2">
        <v>0.12268476097574839</v>
      </c>
      <c r="S110" s="2">
        <v>0.8044799009710564</v>
      </c>
    </row>
    <row r="111" spans="1:19" ht="12.75">
      <c r="A111" s="2">
        <v>1994</v>
      </c>
      <c r="B111" s="2">
        <f t="shared" si="2"/>
        <v>0.03250557079707862</v>
      </c>
      <c r="C111" s="2">
        <f t="shared" si="2"/>
        <v>0.03757530288354756</v>
      </c>
      <c r="D111" s="2">
        <f t="shared" si="2"/>
        <v>0.016951523410837055</v>
      </c>
      <c r="E111" s="2">
        <f t="shared" si="2"/>
        <v>0.22210915228174602</v>
      </c>
      <c r="F111" s="2">
        <f t="shared" si="2"/>
        <v>0.34263230377569903</v>
      </c>
      <c r="G111" s="2">
        <f t="shared" si="2"/>
        <v>0.017262021655667713</v>
      </c>
      <c r="H111" s="2">
        <f t="shared" si="2"/>
        <v>0.00903380522150088</v>
      </c>
      <c r="I111" s="2">
        <f t="shared" si="2"/>
        <v>0.16887608146182662</v>
      </c>
      <c r="J111" s="2">
        <f t="shared" si="2"/>
        <v>0.0028009381389956407</v>
      </c>
      <c r="K111" s="2">
        <f t="shared" si="2"/>
        <v>0.05531992277803977</v>
      </c>
      <c r="L111" s="2">
        <f t="shared" si="2"/>
        <v>0.015156123164784378</v>
      </c>
      <c r="M111" s="2">
        <f t="shared" si="2"/>
        <v>0.07977725443027665</v>
      </c>
      <c r="O111" s="2">
        <v>0.8072492726274305</v>
      </c>
      <c r="P111" s="2">
        <v>0.1927507273725695</v>
      </c>
      <c r="Q111" s="2">
        <v>0.07285003131542774</v>
      </c>
      <c r="R111" s="2">
        <v>0.12296056396731386</v>
      </c>
      <c r="S111" s="2">
        <v>0.8041894047172583</v>
      </c>
    </row>
    <row r="112" spans="1:19" ht="12.75">
      <c r="A112" s="2">
        <v>1995</v>
      </c>
      <c r="B112" s="2">
        <f t="shared" si="2"/>
        <v>0.032099442650955906</v>
      </c>
      <c r="C112" s="2">
        <f t="shared" si="2"/>
        <v>0.03699018271451763</v>
      </c>
      <c r="D112" s="2">
        <f t="shared" si="2"/>
        <v>0.017540751994846823</v>
      </c>
      <c r="E112" s="2">
        <f t="shared" si="2"/>
        <v>0.21858787859060558</v>
      </c>
      <c r="F112" s="2">
        <f t="shared" si="2"/>
        <v>0.3380374809716274</v>
      </c>
      <c r="G112" s="2">
        <f t="shared" si="2"/>
        <v>0.018391847927873854</v>
      </c>
      <c r="H112" s="2">
        <f t="shared" si="2"/>
        <v>0.009719341902777505</v>
      </c>
      <c r="I112" s="2">
        <f t="shared" si="2"/>
        <v>0.17324568572313898</v>
      </c>
      <c r="J112" s="2">
        <f t="shared" si="2"/>
        <v>0.00276331399211533</v>
      </c>
      <c r="K112" s="2">
        <f t="shared" si="2"/>
        <v>0.05527121749925498</v>
      </c>
      <c r="L112" s="2">
        <f t="shared" si="2"/>
        <v>0.015569712491526638</v>
      </c>
      <c r="M112" s="2">
        <f t="shared" si="2"/>
        <v>0.08178314354075936</v>
      </c>
      <c r="O112" s="2">
        <v>0.8073263866070435</v>
      </c>
      <c r="P112" s="2">
        <v>0.1926736133929564</v>
      </c>
      <c r="Q112" s="2">
        <v>0.07288749233409676</v>
      </c>
      <c r="R112" s="2">
        <v>0.12306642765960361</v>
      </c>
      <c r="S112" s="2">
        <v>0.8040460800062995</v>
      </c>
    </row>
    <row r="113" spans="1:19" ht="12.75">
      <c r="A113" s="2">
        <v>1996</v>
      </c>
      <c r="B113" s="2">
        <f t="shared" si="2"/>
        <v>0.03210273073632715</v>
      </c>
      <c r="C113" s="2">
        <f t="shared" si="2"/>
        <v>0.037301066921486374</v>
      </c>
      <c r="D113" s="2">
        <f t="shared" si="2"/>
        <v>0.017520321123654398</v>
      </c>
      <c r="E113" s="2">
        <f t="shared" si="2"/>
        <v>0.21681648921457872</v>
      </c>
      <c r="F113" s="2">
        <f t="shared" si="2"/>
        <v>0.33117004257367577</v>
      </c>
      <c r="G113" s="2">
        <f t="shared" si="2"/>
        <v>0.019511827912245545</v>
      </c>
      <c r="H113" s="2">
        <f t="shared" si="2"/>
        <v>0.010380106814617316</v>
      </c>
      <c r="I113" s="2">
        <f t="shared" si="2"/>
        <v>0.17717973250247954</v>
      </c>
      <c r="J113" s="2">
        <f t="shared" si="2"/>
        <v>0.00278830426426</v>
      </c>
      <c r="K113" s="2">
        <f t="shared" si="2"/>
        <v>0.055611989490997514</v>
      </c>
      <c r="L113" s="2">
        <f t="shared" si="2"/>
        <v>0.015975850574178652</v>
      </c>
      <c r="M113" s="2">
        <f t="shared" si="2"/>
        <v>0.08364153787149907</v>
      </c>
      <c r="O113" s="2">
        <v>0.8073325479534794</v>
      </c>
      <c r="P113" s="2">
        <v>0.19266745204652058</v>
      </c>
      <c r="Q113" s="2">
        <v>0.0729491236148921</v>
      </c>
      <c r="R113" s="2">
        <v>0.1229721619354863</v>
      </c>
      <c r="S113" s="2">
        <v>0.8040787144496216</v>
      </c>
    </row>
    <row r="114" spans="1:19" ht="12.75">
      <c r="A114" s="2">
        <v>1997</v>
      </c>
      <c r="B114" s="2">
        <f t="shared" si="2"/>
        <v>0.03143867573520804</v>
      </c>
      <c r="C114" s="2">
        <f t="shared" si="2"/>
        <v>0.037544080342976405</v>
      </c>
      <c r="D114" s="2">
        <f t="shared" si="2"/>
        <v>0.018275941070549667</v>
      </c>
      <c r="E114" s="2">
        <f t="shared" si="2"/>
        <v>0.21537849970001496</v>
      </c>
      <c r="F114" s="2">
        <f t="shared" si="2"/>
        <v>0.32528410603314745</v>
      </c>
      <c r="G114" s="2">
        <f t="shared" si="2"/>
        <v>0.020775901311475314</v>
      </c>
      <c r="H114" s="2">
        <f t="shared" si="2"/>
        <v>0.011559154266495404</v>
      </c>
      <c r="I114" s="2">
        <f t="shared" si="2"/>
        <v>0.17809074713142387</v>
      </c>
      <c r="J114" s="2">
        <f t="shared" si="2"/>
        <v>0.0027883944914535047</v>
      </c>
      <c r="K114" s="2">
        <f t="shared" si="2"/>
        <v>0.05666974925918633</v>
      </c>
      <c r="L114" s="2">
        <f t="shared" si="2"/>
        <v>0.01662406606315282</v>
      </c>
      <c r="M114" s="2">
        <f t="shared" si="2"/>
        <v>0.08557068459491626</v>
      </c>
      <c r="O114" s="2">
        <v>0.8072788161892605</v>
      </c>
      <c r="P114" s="2">
        <v>0.19272118381073952</v>
      </c>
      <c r="Q114" s="2">
        <v>0.07303150658241953</v>
      </c>
      <c r="R114" s="2">
        <v>0.12270752101236208</v>
      </c>
      <c r="S114" s="2">
        <v>0.8042609724052184</v>
      </c>
    </row>
    <row r="115" spans="1:19" ht="12.75">
      <c r="A115" s="2">
        <v>1998</v>
      </c>
      <c r="B115" s="2">
        <f t="shared" si="2"/>
        <v>0.03128005702576377</v>
      </c>
      <c r="C115" s="2">
        <f t="shared" si="2"/>
        <v>0.03732956611833046</v>
      </c>
      <c r="D115" s="2">
        <f t="shared" si="2"/>
        <v>0.019041263889628943</v>
      </c>
      <c r="E115" s="2">
        <f t="shared" si="2"/>
        <v>0.2154793845808459</v>
      </c>
      <c r="F115" s="2">
        <f t="shared" si="2"/>
        <v>0.319554262395496</v>
      </c>
      <c r="G115" s="2">
        <f t="shared" si="2"/>
        <v>0.021639519370721495</v>
      </c>
      <c r="H115" s="2">
        <f t="shared" si="2"/>
        <v>0.012792506101638455</v>
      </c>
      <c r="I115" s="2">
        <f t="shared" si="2"/>
        <v>0.17744620334965353</v>
      </c>
      <c r="J115" s="2">
        <f t="shared" si="2"/>
        <v>0.002831467531934081</v>
      </c>
      <c r="K115" s="2">
        <f t="shared" si="2"/>
        <v>0.057588966212595176</v>
      </c>
      <c r="L115" s="2">
        <f t="shared" si="2"/>
        <v>0.017299777869792737</v>
      </c>
      <c r="M115" s="2">
        <f t="shared" si="2"/>
        <v>0.08771702555359946</v>
      </c>
      <c r="O115" s="2">
        <v>0.8071958826654835</v>
      </c>
      <c r="P115" s="2">
        <v>0.19280411733451663</v>
      </c>
      <c r="Q115" s="2">
        <v>0.07312130581039311</v>
      </c>
      <c r="R115" s="2">
        <v>0.12235307178655601</v>
      </c>
      <c r="S115" s="2">
        <v>0.8045256224030508</v>
      </c>
    </row>
    <row r="116" spans="1:19" ht="12.75">
      <c r="A116" s="2">
        <v>1999</v>
      </c>
      <c r="B116" s="2">
        <f t="shared" si="2"/>
        <v>0.03132292346235729</v>
      </c>
      <c r="C116" s="2">
        <f t="shared" si="2"/>
        <v>0.03726768518262183</v>
      </c>
      <c r="D116" s="2">
        <f t="shared" si="2"/>
        <v>0.01922154290599224</v>
      </c>
      <c r="E116" s="2">
        <f t="shared" si="2"/>
        <v>0.21384023248534295</v>
      </c>
      <c r="F116" s="2">
        <f t="shared" si="2"/>
        <v>0.31506875383395433</v>
      </c>
      <c r="G116" s="2">
        <f t="shared" si="2"/>
        <v>0.0222033330638088</v>
      </c>
      <c r="H116" s="2">
        <f t="shared" si="2"/>
        <v>0.014189434982096162</v>
      </c>
      <c r="I116" s="2">
        <f t="shared" si="2"/>
        <v>0.17649661448028867</v>
      </c>
      <c r="J116" s="2">
        <f t="shared" si="2"/>
        <v>0.003114169629097954</v>
      </c>
      <c r="K116" s="2">
        <f t="shared" si="2"/>
        <v>0.0585774198542084</v>
      </c>
      <c r="L116" s="2">
        <f t="shared" si="2"/>
        <v>0.01788198393933131</v>
      </c>
      <c r="M116" s="2">
        <f t="shared" si="2"/>
        <v>0.09081590618090017</v>
      </c>
      <c r="O116" s="2">
        <v>0.8071272300179381</v>
      </c>
      <c r="P116" s="2">
        <v>0.19287276998206182</v>
      </c>
      <c r="Q116" s="2">
        <v>0.07320121432941748</v>
      </c>
      <c r="R116" s="2">
        <v>0.12202269400261394</v>
      </c>
      <c r="S116" s="2">
        <v>0.8047760916679687</v>
      </c>
    </row>
    <row r="117" spans="1:19" ht="12.75">
      <c r="A117" s="2">
        <v>2000</v>
      </c>
      <c r="B117" s="2">
        <f t="shared" si="2"/>
        <v>0.03126722432193018</v>
      </c>
      <c r="C117" s="2">
        <f t="shared" si="2"/>
        <v>0.037463635506003276</v>
      </c>
      <c r="D117" s="2">
        <f t="shared" si="2"/>
        <v>0.019657459510605723</v>
      </c>
      <c r="E117" s="2">
        <f t="shared" si="2"/>
        <v>0.21439711863189334</v>
      </c>
      <c r="F117" s="2">
        <f t="shared" si="2"/>
        <v>0.3065161957226345</v>
      </c>
      <c r="G117" s="2">
        <f t="shared" si="2"/>
        <v>0.0232601579914339</v>
      </c>
      <c r="H117" s="2">
        <f t="shared" si="2"/>
        <v>0.015538013450779684</v>
      </c>
      <c r="I117" s="2">
        <f t="shared" si="2"/>
        <v>0.17700768605268974</v>
      </c>
      <c r="J117" s="2">
        <f t="shared" si="2"/>
        <v>0.0032695952560559474</v>
      </c>
      <c r="K117" s="2">
        <f t="shared" si="2"/>
        <v>0.05978603970591726</v>
      </c>
      <c r="L117" s="2">
        <f t="shared" si="2"/>
        <v>0.01817102315200316</v>
      </c>
      <c r="M117" s="2">
        <f t="shared" si="2"/>
        <v>0.09366585069805324</v>
      </c>
      <c r="O117" s="2">
        <v>0.8071024349998969</v>
      </c>
      <c r="P117" s="2">
        <v>0.19289756500010313</v>
      </c>
      <c r="Q117" s="2">
        <v>0.0732589333513485</v>
      </c>
      <c r="R117" s="2">
        <v>0.12179732625224808</v>
      </c>
      <c r="S117" s="2">
        <v>0.8049437403964035</v>
      </c>
    </row>
    <row r="118" spans="1:19" ht="12.75">
      <c r="A118" s="2">
        <v>2001</v>
      </c>
      <c r="B118" s="2">
        <f t="shared" si="2"/>
        <v>0.030667644471460427</v>
      </c>
      <c r="C118" s="2">
        <f t="shared" si="2"/>
        <v>0.03678747404948569</v>
      </c>
      <c r="D118" s="2">
        <f t="shared" si="2"/>
        <v>0.019869671105061704</v>
      </c>
      <c r="E118" s="2">
        <f t="shared" si="2"/>
        <v>0.21276634975457587</v>
      </c>
      <c r="F118" s="2">
        <f t="shared" si="2"/>
        <v>0.30019585746827143</v>
      </c>
      <c r="G118" s="2">
        <f t="shared" si="2"/>
        <v>0.023865255295162126</v>
      </c>
      <c r="H118" s="2">
        <f t="shared" si="2"/>
        <v>0.016586441880411598</v>
      </c>
      <c r="I118" s="2">
        <f t="shared" si="2"/>
        <v>0.17738315463837476</v>
      </c>
      <c r="J118" s="2">
        <f t="shared" si="2"/>
        <v>0.0032066246538506615</v>
      </c>
      <c r="K118" s="2">
        <f t="shared" si="2"/>
        <v>0.06360473956545015</v>
      </c>
      <c r="L118" s="2">
        <f t="shared" si="2"/>
        <v>0.01836955838472453</v>
      </c>
      <c r="M118" s="2">
        <f t="shared" si="2"/>
        <v>0.09669722873317121</v>
      </c>
      <c r="O118" s="2">
        <v>0.8071311544682586</v>
      </c>
      <c r="P118" s="2">
        <v>0.19286884553174136</v>
      </c>
      <c r="Q118" s="2">
        <v>0.07328856372363747</v>
      </c>
      <c r="R118" s="2">
        <v>0.12170409960297437</v>
      </c>
      <c r="S118" s="2">
        <v>0.8050073366733883</v>
      </c>
    </row>
    <row r="119" spans="1:19" ht="12.75">
      <c r="A119" s="2">
        <v>2002</v>
      </c>
      <c r="B119" s="2">
        <f aca="true" t="shared" si="3" ref="B119:M123">B40/$O40</f>
        <v>0.030311641082421986</v>
      </c>
      <c r="C119" s="2">
        <f t="shared" si="3"/>
        <v>0.03671983717157609</v>
      </c>
      <c r="D119" s="2">
        <f t="shared" si="3"/>
        <v>0.019761229014202183</v>
      </c>
      <c r="E119" s="2">
        <f t="shared" si="3"/>
        <v>0.21275239965929987</v>
      </c>
      <c r="F119" s="2">
        <f t="shared" si="3"/>
        <v>0.2941633267024451</v>
      </c>
      <c r="G119" s="2">
        <f t="shared" si="3"/>
        <v>0.024843664378690858</v>
      </c>
      <c r="H119" s="2">
        <f t="shared" si="3"/>
        <v>0.017835935164011274</v>
      </c>
      <c r="I119" s="2">
        <f t="shared" si="3"/>
        <v>0.17777690195993953</v>
      </c>
      <c r="J119" s="2">
        <f t="shared" si="3"/>
        <v>0.00330529181838184</v>
      </c>
      <c r="K119" s="2">
        <f t="shared" si="3"/>
        <v>0.06385319845675647</v>
      </c>
      <c r="L119" s="2">
        <f t="shared" si="3"/>
        <v>0.018589011806422362</v>
      </c>
      <c r="M119" s="2">
        <f t="shared" si="3"/>
        <v>0.10008756278585243</v>
      </c>
      <c r="O119" s="2">
        <v>0.8071989000955646</v>
      </c>
      <c r="P119" s="2">
        <v>0.1928010999044354</v>
      </c>
      <c r="Q119" s="2">
        <v>0.07329315782036314</v>
      </c>
      <c r="R119" s="2">
        <v>0.12171688982760104</v>
      </c>
      <c r="S119" s="2">
        <v>0.8049899523520357</v>
      </c>
    </row>
    <row r="120" spans="1:19" ht="12.75">
      <c r="A120" s="2">
        <v>2003</v>
      </c>
      <c r="B120" s="2">
        <f t="shared" si="3"/>
        <v>0.03017404843548259</v>
      </c>
      <c r="C120" s="2">
        <f t="shared" si="3"/>
        <v>0.036622038742628135</v>
      </c>
      <c r="D120" s="2">
        <f t="shared" si="3"/>
        <v>0.019463735350965676</v>
      </c>
      <c r="E120" s="2">
        <f t="shared" si="3"/>
        <v>0.21288142119500705</v>
      </c>
      <c r="F120" s="2">
        <f t="shared" si="3"/>
        <v>0.2882790223321706</v>
      </c>
      <c r="G120" s="2">
        <f t="shared" si="3"/>
        <v>0.02622078757739968</v>
      </c>
      <c r="H120" s="2">
        <f t="shared" si="3"/>
        <v>0.018530571495859505</v>
      </c>
      <c r="I120" s="2">
        <f t="shared" si="3"/>
        <v>0.17809597922907547</v>
      </c>
      <c r="J120" s="2">
        <f t="shared" si="3"/>
        <v>0.003415149485658552</v>
      </c>
      <c r="K120" s="2">
        <f t="shared" si="3"/>
        <v>0.06361010331076433</v>
      </c>
      <c r="L120" s="2">
        <f t="shared" si="3"/>
        <v>0.018341067608062363</v>
      </c>
      <c r="M120" s="2">
        <f t="shared" si="3"/>
        <v>0.1043660752369261</v>
      </c>
      <c r="O120" s="2">
        <v>0.8072816016046175</v>
      </c>
      <c r="P120" s="2">
        <v>0.19271839839538243</v>
      </c>
      <c r="Q120" s="2">
        <v>0.07328046620470727</v>
      </c>
      <c r="R120" s="2">
        <v>0.1217984101843787</v>
      </c>
      <c r="S120" s="2">
        <v>0.8049211236109141</v>
      </c>
    </row>
    <row r="121" spans="1:19" ht="12.75">
      <c r="A121" s="2">
        <v>2004</v>
      </c>
      <c r="B121" s="2">
        <f t="shared" si="3"/>
        <v>0.030271661646563763</v>
      </c>
      <c r="C121" s="2">
        <f t="shared" si="3"/>
        <v>0.03708192318591619</v>
      </c>
      <c r="D121" s="2">
        <f t="shared" si="3"/>
        <v>0.01950366080102252</v>
      </c>
      <c r="E121" s="2">
        <f t="shared" si="3"/>
        <v>0.21266082630104421</v>
      </c>
      <c r="F121" s="2">
        <f t="shared" si="3"/>
        <v>0.28333484792850167</v>
      </c>
      <c r="G121" s="2">
        <f t="shared" si="3"/>
        <v>0.027308334332739166</v>
      </c>
      <c r="H121" s="2">
        <f t="shared" si="3"/>
        <v>0.018943224573845265</v>
      </c>
      <c r="I121" s="2">
        <f t="shared" si="3"/>
        <v>0.17828713086395095</v>
      </c>
      <c r="J121" s="2">
        <f t="shared" si="3"/>
        <v>0.003465447575282088</v>
      </c>
      <c r="K121" s="2">
        <f t="shared" si="3"/>
        <v>0.06288179983561448</v>
      </c>
      <c r="L121" s="2">
        <f t="shared" si="3"/>
        <v>0.018418035963030436</v>
      </c>
      <c r="M121" s="2">
        <f t="shared" si="3"/>
        <v>0.10784310699248906</v>
      </c>
      <c r="O121" s="2">
        <v>0.8073444662519211</v>
      </c>
      <c r="P121" s="2">
        <v>0.19265553374807892</v>
      </c>
      <c r="Q121" s="2">
        <v>0.073262607972479</v>
      </c>
      <c r="R121" s="2">
        <v>0.12188979484882247</v>
      </c>
      <c r="S121" s="2">
        <v>0.8048475971786986</v>
      </c>
    </row>
    <row r="122" spans="1:19" ht="12.75">
      <c r="A122" s="2">
        <v>2005</v>
      </c>
      <c r="B122" s="2">
        <f t="shared" si="3"/>
        <v>0.030466334632064135</v>
      </c>
      <c r="C122" s="2">
        <f t="shared" si="3"/>
        <v>0.0371902534507363</v>
      </c>
      <c r="D122" s="2">
        <f t="shared" si="3"/>
        <v>0.01956199600034936</v>
      </c>
      <c r="E122" s="2">
        <f t="shared" si="3"/>
        <v>0.21224474176359023</v>
      </c>
      <c r="F122" s="2">
        <f t="shared" si="3"/>
        <v>0.27855679697022384</v>
      </c>
      <c r="G122" s="2">
        <f t="shared" si="3"/>
        <v>0.02835984139649192</v>
      </c>
      <c r="H122" s="2">
        <f t="shared" si="3"/>
        <v>0.02003257448312129</v>
      </c>
      <c r="I122" s="2">
        <f t="shared" si="3"/>
        <v>0.17616342031128773</v>
      </c>
      <c r="J122" s="2">
        <f t="shared" si="3"/>
        <v>0.0036539790390252066</v>
      </c>
      <c r="K122" s="2">
        <f t="shared" si="3"/>
        <v>0.06285190993342517</v>
      </c>
      <c r="L122" s="2">
        <f t="shared" si="3"/>
        <v>0.01836989472353413</v>
      </c>
      <c r="M122" s="2">
        <f t="shared" si="3"/>
        <v>0.11254825729615084</v>
      </c>
      <c r="O122" s="2">
        <v>0.8073617405066468</v>
      </c>
      <c r="P122" s="2">
        <v>0.19263825949335314</v>
      </c>
      <c r="Q122" s="2">
        <v>0.07324807482350616</v>
      </c>
      <c r="R122" s="2">
        <v>0.1219490028661569</v>
      </c>
      <c r="S122" s="2">
        <v>0.804802922310337</v>
      </c>
    </row>
    <row r="123" spans="1:19" ht="12.75">
      <c r="A123" s="2">
        <v>2006</v>
      </c>
      <c r="B123" s="2">
        <f t="shared" si="3"/>
        <v>0.030431792977684186</v>
      </c>
      <c r="C123" s="2">
        <f t="shared" si="3"/>
        <v>0.037305132279260945</v>
      </c>
      <c r="D123" s="2">
        <f t="shared" si="3"/>
        <v>0.01983928897375481</v>
      </c>
      <c r="E123" s="2">
        <f t="shared" si="3"/>
        <v>0.2113332782968601</v>
      </c>
      <c r="F123" s="2">
        <f t="shared" si="3"/>
        <v>0.2743594435312129</v>
      </c>
      <c r="G123" s="2">
        <f t="shared" si="3"/>
        <v>0.029198200500811036</v>
      </c>
      <c r="H123" s="2">
        <f t="shared" si="3"/>
        <v>0.021037555970383395</v>
      </c>
      <c r="I123" s="2">
        <f t="shared" si="3"/>
        <v>0.17568455678004388</v>
      </c>
      <c r="J123" s="2">
        <f t="shared" si="3"/>
        <v>0.0038414378094820505</v>
      </c>
      <c r="K123" s="2">
        <f t="shared" si="3"/>
        <v>0.06286379903301452</v>
      </c>
      <c r="L123" s="2">
        <f t="shared" si="3"/>
        <v>0.01826186658475126</v>
      </c>
      <c r="M123" s="2">
        <f t="shared" si="3"/>
        <v>0.11584364726274088</v>
      </c>
      <c r="O123" s="2">
        <v>0.8073808268891169</v>
      </c>
      <c r="P123" s="2">
        <v>0.19261917311088297</v>
      </c>
      <c r="Q123" s="2">
        <v>0.07323354205853151</v>
      </c>
      <c r="R123" s="2">
        <v>0.12200823548051705</v>
      </c>
      <c r="S123" s="2">
        <v>0.8047582224609515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AK5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6" sqref="J6"/>
    </sheetView>
  </sheetViews>
  <sheetFormatPr defaultColWidth="9.33203125" defaultRowHeight="12.75"/>
  <cols>
    <col min="1" max="1" width="12.33203125" style="2" bestFit="1" customWidth="1"/>
    <col min="2" max="14" width="9.33203125" style="2" customWidth="1"/>
    <col min="16" max="17" width="9.33203125" style="2" customWidth="1"/>
    <col min="19" max="16384" width="9.33203125" style="2" customWidth="1"/>
  </cols>
  <sheetData>
    <row r="1" spans="1:37" ht="12.75">
      <c r="A1" s="2" t="s">
        <v>491</v>
      </c>
      <c r="B1" s="2" t="s">
        <v>504</v>
      </c>
      <c r="C1" s="2" t="s">
        <v>504</v>
      </c>
      <c r="D1" s="2" t="s">
        <v>504</v>
      </c>
      <c r="E1" s="2" t="s">
        <v>504</v>
      </c>
      <c r="F1" s="2" t="s">
        <v>504</v>
      </c>
      <c r="G1" s="2" t="s">
        <v>504</v>
      </c>
      <c r="H1" s="2" t="s">
        <v>504</v>
      </c>
      <c r="I1" s="2" t="s">
        <v>504</v>
      </c>
      <c r="J1" s="2" t="s">
        <v>504</v>
      </c>
      <c r="K1" s="2" t="s">
        <v>504</v>
      </c>
      <c r="L1" s="2" t="s">
        <v>504</v>
      </c>
      <c r="M1" s="2" t="s">
        <v>504</v>
      </c>
      <c r="N1" s="2" t="s">
        <v>504</v>
      </c>
      <c r="P1" s="2" t="s">
        <v>504</v>
      </c>
      <c r="Q1" s="2" t="s">
        <v>504</v>
      </c>
      <c r="S1" s="2" t="s">
        <v>504</v>
      </c>
      <c r="T1" s="2" t="s">
        <v>504</v>
      </c>
      <c r="V1" s="2" t="s">
        <v>504</v>
      </c>
      <c r="W1" s="2" t="s">
        <v>504</v>
      </c>
      <c r="X1" s="2" t="s">
        <v>504</v>
      </c>
      <c r="Z1" s="2" t="s">
        <v>504</v>
      </c>
      <c r="AA1" s="2" t="s">
        <v>504</v>
      </c>
      <c r="AB1" s="2" t="s">
        <v>504</v>
      </c>
      <c r="AC1" s="2" t="s">
        <v>504</v>
      </c>
      <c r="AD1" s="2" t="s">
        <v>504</v>
      </c>
      <c r="AE1" s="2" t="s">
        <v>504</v>
      </c>
      <c r="AF1" s="2" t="s">
        <v>504</v>
      </c>
      <c r="AG1" s="2" t="s">
        <v>504</v>
      </c>
      <c r="AH1" s="2" t="s">
        <v>504</v>
      </c>
      <c r="AI1" s="2" t="s">
        <v>504</v>
      </c>
      <c r="AJ1" s="2" t="s">
        <v>504</v>
      </c>
      <c r="AK1" s="2" t="s">
        <v>504</v>
      </c>
    </row>
    <row r="2" spans="1:37" ht="12.75">
      <c r="A2" s="2" t="s">
        <v>492</v>
      </c>
      <c r="B2" s="2" t="s">
        <v>503</v>
      </c>
      <c r="C2" s="2" t="s">
        <v>503</v>
      </c>
      <c r="D2" s="2" t="s">
        <v>503</v>
      </c>
      <c r="E2" s="2" t="s">
        <v>503</v>
      </c>
      <c r="F2" s="2" t="s">
        <v>503</v>
      </c>
      <c r="G2" s="2" t="s">
        <v>503</v>
      </c>
      <c r="H2" s="2" t="s">
        <v>503</v>
      </c>
      <c r="I2" s="2" t="s">
        <v>503</v>
      </c>
      <c r="J2" s="2" t="s">
        <v>503</v>
      </c>
      <c r="K2" s="2" t="s">
        <v>503</v>
      </c>
      <c r="L2" s="2" t="s">
        <v>503</v>
      </c>
      <c r="M2" s="2" t="s">
        <v>503</v>
      </c>
      <c r="N2" s="2" t="s">
        <v>503</v>
      </c>
      <c r="P2" s="2" t="s">
        <v>503</v>
      </c>
      <c r="Q2" s="2" t="s">
        <v>503</v>
      </c>
      <c r="S2" s="2" t="s">
        <v>503</v>
      </c>
      <c r="T2" s="2" t="s">
        <v>503</v>
      </c>
      <c r="V2" s="2" t="s">
        <v>503</v>
      </c>
      <c r="W2" s="2" t="s">
        <v>503</v>
      </c>
      <c r="X2" s="2" t="s">
        <v>503</v>
      </c>
      <c r="Z2" s="2" t="s">
        <v>503</v>
      </c>
      <c r="AA2" s="2" t="s">
        <v>503</v>
      </c>
      <c r="AB2" s="2" t="s">
        <v>503</v>
      </c>
      <c r="AC2" s="2" t="s">
        <v>503</v>
      </c>
      <c r="AD2" s="2" t="s">
        <v>503</v>
      </c>
      <c r="AE2" s="2" t="s">
        <v>503</v>
      </c>
      <c r="AF2" s="2" t="s">
        <v>503</v>
      </c>
      <c r="AG2" s="2" t="s">
        <v>503</v>
      </c>
      <c r="AH2" s="2" t="s">
        <v>503</v>
      </c>
      <c r="AI2" s="2" t="s">
        <v>503</v>
      </c>
      <c r="AJ2" s="2" t="s">
        <v>503</v>
      </c>
      <c r="AK2" s="2" t="s">
        <v>503</v>
      </c>
    </row>
    <row r="3" spans="1:37" ht="12.75">
      <c r="A3" s="2" t="s">
        <v>493</v>
      </c>
      <c r="B3" s="2" t="s">
        <v>562</v>
      </c>
      <c r="C3" s="2" t="s">
        <v>563</v>
      </c>
      <c r="D3" s="2" t="s">
        <v>565</v>
      </c>
      <c r="E3" s="2" t="s">
        <v>499</v>
      </c>
      <c r="F3" s="2" t="s">
        <v>566</v>
      </c>
      <c r="G3" s="2" t="s">
        <v>498</v>
      </c>
      <c r="H3" s="2" t="s">
        <v>567</v>
      </c>
      <c r="I3" s="2" t="s">
        <v>568</v>
      </c>
      <c r="J3" s="2" t="s">
        <v>569</v>
      </c>
      <c r="K3" s="2" t="s">
        <v>570</v>
      </c>
      <c r="L3" s="2" t="s">
        <v>571</v>
      </c>
      <c r="M3" s="2" t="s">
        <v>572</v>
      </c>
      <c r="N3" s="2" t="s">
        <v>573</v>
      </c>
      <c r="P3" s="2" t="s">
        <v>522</v>
      </c>
      <c r="Q3" s="2" t="s">
        <v>576</v>
      </c>
      <c r="S3" s="2" t="s">
        <v>577</v>
      </c>
      <c r="T3" s="2" t="s">
        <v>578</v>
      </c>
      <c r="V3" s="2" t="s">
        <v>564</v>
      </c>
      <c r="W3" s="2" t="s">
        <v>574</v>
      </c>
      <c r="X3" s="2" t="s">
        <v>575</v>
      </c>
      <c r="Z3" s="2" t="s">
        <v>81</v>
      </c>
      <c r="AA3" s="2" t="s">
        <v>88</v>
      </c>
      <c r="AB3" s="2" t="s">
        <v>609</v>
      </c>
      <c r="AC3" s="2" t="s">
        <v>86</v>
      </c>
      <c r="AD3" s="2" t="s">
        <v>83</v>
      </c>
      <c r="AE3" s="2" t="s">
        <v>85</v>
      </c>
      <c r="AF3" s="2" t="s">
        <v>84</v>
      </c>
      <c r="AG3" s="2" t="s">
        <v>87</v>
      </c>
      <c r="AH3" s="2" t="s">
        <v>91</v>
      </c>
      <c r="AI3" s="2" t="s">
        <v>82</v>
      </c>
      <c r="AJ3" s="2" t="s">
        <v>89</v>
      </c>
      <c r="AK3" s="2" t="s">
        <v>90</v>
      </c>
    </row>
    <row r="4" spans="1:37" ht="12.75">
      <c r="A4" s="2" t="s">
        <v>494</v>
      </c>
      <c r="B4" s="2" t="s">
        <v>579</v>
      </c>
      <c r="C4" s="2" t="s">
        <v>579</v>
      </c>
      <c r="D4" s="2" t="s">
        <v>579</v>
      </c>
      <c r="E4" s="2" t="s">
        <v>579</v>
      </c>
      <c r="F4" s="2" t="s">
        <v>579</v>
      </c>
      <c r="H4" s="2" t="s">
        <v>579</v>
      </c>
      <c r="I4" s="2" t="s">
        <v>579</v>
      </c>
      <c r="J4" s="2" t="s">
        <v>579</v>
      </c>
      <c r="K4" s="2" t="s">
        <v>579</v>
      </c>
      <c r="L4" s="2" t="s">
        <v>579</v>
      </c>
      <c r="M4" s="2" t="s">
        <v>579</v>
      </c>
      <c r="N4" s="2" t="s">
        <v>579</v>
      </c>
      <c r="P4" s="2" t="s">
        <v>579</v>
      </c>
      <c r="Q4" s="2" t="s">
        <v>579</v>
      </c>
      <c r="V4" s="2" t="s">
        <v>579</v>
      </c>
      <c r="W4" s="2" t="s">
        <v>579</v>
      </c>
      <c r="X4" s="2" t="s">
        <v>579</v>
      </c>
      <c r="Z4" s="2" t="s">
        <v>579</v>
      </c>
      <c r="AA4" s="2" t="s">
        <v>579</v>
      </c>
      <c r="AB4" s="2" t="s">
        <v>579</v>
      </c>
      <c r="AC4" s="2" t="s">
        <v>579</v>
      </c>
      <c r="AD4" s="2" t="s">
        <v>579</v>
      </c>
      <c r="AE4" s="2" t="s">
        <v>579</v>
      </c>
      <c r="AF4" s="2" t="s">
        <v>579</v>
      </c>
      <c r="AG4" s="2" t="s">
        <v>579</v>
      </c>
      <c r="AH4" s="2" t="s">
        <v>579</v>
      </c>
      <c r="AI4" s="2" t="s">
        <v>579</v>
      </c>
      <c r="AJ4" s="2" t="s">
        <v>579</v>
      </c>
      <c r="AK4" s="2" t="s">
        <v>579</v>
      </c>
    </row>
    <row r="5" spans="1:37" ht="12.75">
      <c r="A5" s="2" t="s">
        <v>495</v>
      </c>
      <c r="B5" s="2" t="s">
        <v>580</v>
      </c>
      <c r="C5" s="2" t="s">
        <v>581</v>
      </c>
      <c r="D5" s="2" t="s">
        <v>583</v>
      </c>
      <c r="E5" s="2" t="s">
        <v>584</v>
      </c>
      <c r="F5" s="2" t="s">
        <v>585</v>
      </c>
      <c r="H5" s="2" t="s">
        <v>586</v>
      </c>
      <c r="I5" s="2" t="s">
        <v>587</v>
      </c>
      <c r="J5" s="2" t="s">
        <v>588</v>
      </c>
      <c r="K5" s="2" t="s">
        <v>589</v>
      </c>
      <c r="L5" s="2" t="s">
        <v>590</v>
      </c>
      <c r="M5" s="2" t="s">
        <v>591</v>
      </c>
      <c r="N5" s="2" t="s">
        <v>592</v>
      </c>
      <c r="P5" s="2" t="s">
        <v>595</v>
      </c>
      <c r="Q5" s="2" t="s">
        <v>596</v>
      </c>
      <c r="V5" s="2" t="s">
        <v>582</v>
      </c>
      <c r="W5" s="2" t="s">
        <v>593</v>
      </c>
      <c r="X5" s="2" t="s">
        <v>594</v>
      </c>
      <c r="Z5" s="2" t="s">
        <v>202</v>
      </c>
      <c r="AA5" s="2" t="s">
        <v>203</v>
      </c>
      <c r="AB5" s="2" t="s">
        <v>608</v>
      </c>
      <c r="AC5" s="2" t="s">
        <v>610</v>
      </c>
      <c r="AD5" s="2" t="s">
        <v>194</v>
      </c>
      <c r="AE5" s="2" t="s">
        <v>195</v>
      </c>
      <c r="AF5" s="2" t="s">
        <v>196</v>
      </c>
      <c r="AG5" s="2" t="s">
        <v>197</v>
      </c>
      <c r="AH5" s="2" t="s">
        <v>198</v>
      </c>
      <c r="AI5" s="2" t="s">
        <v>199</v>
      </c>
      <c r="AJ5" s="2" t="s">
        <v>200</v>
      </c>
      <c r="AK5" s="2" t="s">
        <v>201</v>
      </c>
    </row>
    <row r="6" spans="1:37" ht="12.75">
      <c r="A6" s="2" t="s">
        <v>500</v>
      </c>
      <c r="B6" s="2" t="s">
        <v>597</v>
      </c>
      <c r="C6" s="2" t="s">
        <v>597</v>
      </c>
      <c r="D6" s="2" t="s">
        <v>597</v>
      </c>
      <c r="E6" s="2" t="s">
        <v>597</v>
      </c>
      <c r="F6" s="2" t="s">
        <v>597</v>
      </c>
      <c r="G6" s="2" t="s">
        <v>597</v>
      </c>
      <c r="H6" s="2" t="s">
        <v>597</v>
      </c>
      <c r="I6" s="2" t="s">
        <v>597</v>
      </c>
      <c r="J6" s="2" t="s">
        <v>597</v>
      </c>
      <c r="K6" s="2" t="s">
        <v>597</v>
      </c>
      <c r="L6" s="2" t="s">
        <v>597</v>
      </c>
      <c r="M6" s="2" t="s">
        <v>597</v>
      </c>
      <c r="N6" s="2" t="s">
        <v>597</v>
      </c>
      <c r="P6" s="2" t="s">
        <v>597</v>
      </c>
      <c r="Q6" s="2" t="s">
        <v>597</v>
      </c>
      <c r="S6" s="2" t="s">
        <v>597</v>
      </c>
      <c r="T6" s="2" t="s">
        <v>597</v>
      </c>
      <c r="V6" s="2" t="s">
        <v>597</v>
      </c>
      <c r="W6" s="2" t="s">
        <v>597</v>
      </c>
      <c r="X6" s="2" t="s">
        <v>597</v>
      </c>
      <c r="Z6" s="2" t="s">
        <v>597</v>
      </c>
      <c r="AA6" s="2" t="s">
        <v>597</v>
      </c>
      <c r="AB6" s="2" t="s">
        <v>597</v>
      </c>
      <c r="AC6" s="2" t="s">
        <v>597</v>
      </c>
      <c r="AD6" s="2" t="s">
        <v>597</v>
      </c>
      <c r="AE6" s="2" t="s">
        <v>597</v>
      </c>
      <c r="AF6" s="2" t="s">
        <v>597</v>
      </c>
      <c r="AG6" s="2" t="s">
        <v>597</v>
      </c>
      <c r="AH6" s="2" t="s">
        <v>597</v>
      </c>
      <c r="AI6" s="2" t="s">
        <v>597</v>
      </c>
      <c r="AJ6" s="2" t="s">
        <v>597</v>
      </c>
      <c r="AK6" s="2" t="s">
        <v>597</v>
      </c>
    </row>
    <row r="7" spans="1:37" ht="12.75">
      <c r="A7" s="2" t="s">
        <v>598</v>
      </c>
      <c r="B7" s="3">
        <v>7.4</v>
      </c>
      <c r="C7" s="3">
        <v>9.6</v>
      </c>
      <c r="D7" s="3">
        <v>4.1</v>
      </c>
      <c r="E7" s="3">
        <v>47.9</v>
      </c>
      <c r="F7" s="4" t="s">
        <v>497</v>
      </c>
      <c r="G7" s="3">
        <f>G8*GDP_PPP_A!Q7/GDP_PPP_A!Q8</f>
        <v>79.98652984194383</v>
      </c>
      <c r="H7" s="3">
        <v>4.3</v>
      </c>
      <c r="I7" s="3">
        <v>1.9</v>
      </c>
      <c r="J7" s="3">
        <v>45.3</v>
      </c>
      <c r="K7" s="3">
        <v>0.46</v>
      </c>
      <c r="L7" s="3">
        <v>14.6</v>
      </c>
      <c r="M7" s="3">
        <v>4</v>
      </c>
      <c r="N7" s="3">
        <v>19.2</v>
      </c>
      <c r="P7" s="3">
        <v>287.9</v>
      </c>
      <c r="Q7" s="3">
        <v>72.3</v>
      </c>
      <c r="S7" s="9">
        <f>GDP_PPP_A!B7+GDP_PPP_A!C7+GDP_PPP_A!V7+GDP_PPP_A!D7+GDP_PPP_A!E7+G7+GDP_PPP_A!H7+GDP_PPP_A!I7+GDP_PPP_A!J7+GDP_PPP_A!K7+GDP_PPP_A!L7+GDP_PPP_A!M7+GDP_PPP_A!N7+GDP_PPP_A!W7+GDP_PPP_A!X7</f>
        <v>317.6465298419438</v>
      </c>
      <c r="T7" s="9">
        <f>S7-GDP_PPP_A!V7-GDP_PPP_A!W7-GDP_PPP_A!X7</f>
        <v>238.74652984194375</v>
      </c>
      <c r="U7" s="9"/>
      <c r="V7" s="3">
        <v>6</v>
      </c>
      <c r="W7" s="3">
        <v>9.6</v>
      </c>
      <c r="X7" s="3">
        <v>63.3</v>
      </c>
      <c r="Y7" s="3"/>
      <c r="Z7" s="11" t="s">
        <v>497</v>
      </c>
      <c r="AA7" s="11" t="s">
        <v>497</v>
      </c>
      <c r="AB7" s="10" t="s">
        <v>497</v>
      </c>
      <c r="AC7" s="10" t="s">
        <v>497</v>
      </c>
      <c r="AD7" s="11" t="s">
        <v>497</v>
      </c>
      <c r="AE7" s="11" t="s">
        <v>497</v>
      </c>
      <c r="AF7" s="11" t="s">
        <v>497</v>
      </c>
      <c r="AG7" s="11" t="s">
        <v>497</v>
      </c>
      <c r="AH7" s="11" t="s">
        <v>497</v>
      </c>
      <c r="AI7" s="11" t="s">
        <v>497</v>
      </c>
      <c r="AJ7" s="11" t="s">
        <v>497</v>
      </c>
      <c r="AK7" s="11" t="s">
        <v>497</v>
      </c>
    </row>
    <row r="8" spans="1:37" ht="12.75">
      <c r="A8" s="2" t="s">
        <v>599</v>
      </c>
      <c r="B8" s="3">
        <v>8</v>
      </c>
      <c r="C8" s="3">
        <v>10.4</v>
      </c>
      <c r="D8" s="3">
        <v>4.6</v>
      </c>
      <c r="E8" s="3">
        <v>52.1</v>
      </c>
      <c r="F8" s="4" t="s">
        <v>497</v>
      </c>
      <c r="G8" s="3">
        <f>G9*GDP_PPP_A!Q8/GDP_PPP_A!Q9</f>
        <v>86.29252182118422</v>
      </c>
      <c r="H8" s="3">
        <v>5</v>
      </c>
      <c r="I8" s="3">
        <v>2.1</v>
      </c>
      <c r="J8" s="3">
        <v>50.5</v>
      </c>
      <c r="K8" s="3">
        <v>0.49</v>
      </c>
      <c r="L8" s="3">
        <v>15.5</v>
      </c>
      <c r="M8" s="3">
        <v>4.3</v>
      </c>
      <c r="N8" s="3">
        <v>22.2</v>
      </c>
      <c r="P8" s="3">
        <v>303.6</v>
      </c>
      <c r="Q8" s="3">
        <v>78</v>
      </c>
      <c r="S8" s="9">
        <f>GDP_PPP_A!B8+GDP_PPP_A!C8+GDP_PPP_A!V8+GDP_PPP_A!D8+GDP_PPP_A!E8+G8+GDP_PPP_A!H8+GDP_PPP_A!I8+GDP_PPP_A!J8+GDP_PPP_A!K8+GDP_PPP_A!L8+GDP_PPP_A!M8+GDP_PPP_A!N8+GDP_PPP_A!W8+GDP_PPP_A!X8</f>
        <v>345.38252182118424</v>
      </c>
      <c r="T8" s="9">
        <f>S8-GDP_PPP_A!V8-GDP_PPP_A!W8-GDP_PPP_A!X8</f>
        <v>261.4825218211842</v>
      </c>
      <c r="U8" s="9"/>
      <c r="V8" s="3">
        <v>6.6</v>
      </c>
      <c r="W8" s="3">
        <v>10.5</v>
      </c>
      <c r="X8" s="3">
        <v>66.8</v>
      </c>
      <c r="Y8" s="3"/>
      <c r="Z8" s="11" t="s">
        <v>497</v>
      </c>
      <c r="AA8" s="11" t="s">
        <v>497</v>
      </c>
      <c r="AB8" s="10" t="s">
        <v>497</v>
      </c>
      <c r="AC8" s="10" t="s">
        <v>497</v>
      </c>
      <c r="AD8" s="11" t="s">
        <v>497</v>
      </c>
      <c r="AE8" s="11" t="s">
        <v>497</v>
      </c>
      <c r="AF8" s="11" t="s">
        <v>497</v>
      </c>
      <c r="AG8" s="11" t="s">
        <v>497</v>
      </c>
      <c r="AH8" s="11" t="s">
        <v>497</v>
      </c>
      <c r="AI8" s="11" t="s">
        <v>497</v>
      </c>
      <c r="AJ8" s="11" t="s">
        <v>497</v>
      </c>
      <c r="AK8" s="11" t="s">
        <v>497</v>
      </c>
    </row>
    <row r="9" spans="1:37" ht="12.75">
      <c r="A9" s="2" t="s">
        <v>600</v>
      </c>
      <c r="B9" s="3">
        <v>8.6</v>
      </c>
      <c r="C9" s="3">
        <v>11.4</v>
      </c>
      <c r="D9" s="3">
        <v>4.9</v>
      </c>
      <c r="E9" s="3">
        <v>57.9</v>
      </c>
      <c r="F9" s="4" t="s">
        <v>497</v>
      </c>
      <c r="G9" s="3">
        <f>G10*GDP_PPP_A!Q9/GDP_PPP_A!Q10</f>
        <v>94.14735393567663</v>
      </c>
      <c r="H9" s="3">
        <v>5.3</v>
      </c>
      <c r="I9" s="3">
        <v>2.2</v>
      </c>
      <c r="J9" s="3">
        <v>55.9</v>
      </c>
      <c r="K9" s="3">
        <v>0.52</v>
      </c>
      <c r="L9" s="3">
        <v>16.8</v>
      </c>
      <c r="M9" s="3">
        <v>4.8</v>
      </c>
      <c r="N9" s="3">
        <v>25.3</v>
      </c>
      <c r="P9" s="3">
        <v>335.8</v>
      </c>
      <c r="Q9" s="3">
        <v>85.1</v>
      </c>
      <c r="S9" s="9">
        <f>GDP_PPP_A!B9+GDP_PPP_A!C9+GDP_PPP_A!V9+GDP_PPP_A!D9+GDP_PPP_A!E9+G9+GDP_PPP_A!H9+GDP_PPP_A!I9+GDP_PPP_A!J9+GDP_PPP_A!K9+GDP_PPP_A!L9+GDP_PPP_A!M9+GDP_PPP_A!N9+GDP_PPP_A!W9+GDP_PPP_A!X9</f>
        <v>376.86735393567665</v>
      </c>
      <c r="T9" s="9">
        <f>S9-GDP_PPP_A!V9-GDP_PPP_A!W9-GDP_PPP_A!X9</f>
        <v>287.7673539356767</v>
      </c>
      <c r="U9" s="9"/>
      <c r="V9" s="3">
        <v>7.2</v>
      </c>
      <c r="W9" s="3">
        <v>11.4</v>
      </c>
      <c r="X9" s="3">
        <v>70.5</v>
      </c>
      <c r="Y9" s="3"/>
      <c r="Z9" s="11" t="s">
        <v>497</v>
      </c>
      <c r="AA9" s="11" t="s">
        <v>497</v>
      </c>
      <c r="AB9" s="10" t="s">
        <v>497</v>
      </c>
      <c r="AC9" s="10" t="s">
        <v>497</v>
      </c>
      <c r="AD9" s="11" t="s">
        <v>497</v>
      </c>
      <c r="AE9" s="11" t="s">
        <v>497</v>
      </c>
      <c r="AF9" s="11" t="s">
        <v>497</v>
      </c>
      <c r="AG9" s="11" t="s">
        <v>497</v>
      </c>
      <c r="AH9" s="11" t="s">
        <v>497</v>
      </c>
      <c r="AI9" s="11" t="s">
        <v>497</v>
      </c>
      <c r="AJ9" s="11" t="s">
        <v>497</v>
      </c>
      <c r="AK9" s="11" t="s">
        <v>497</v>
      </c>
    </row>
    <row r="10" spans="1:37" ht="12.75">
      <c r="A10" s="2" t="s">
        <v>601</v>
      </c>
      <c r="B10" s="3">
        <v>9.3</v>
      </c>
      <c r="C10" s="3">
        <v>12.4</v>
      </c>
      <c r="D10" s="3">
        <v>5.3</v>
      </c>
      <c r="E10" s="3">
        <v>63.6</v>
      </c>
      <c r="F10" s="4" t="s">
        <v>497</v>
      </c>
      <c r="G10" s="3">
        <f>G11*GDP_PPP_A!Q10/GDP_PPP_A!Q11</f>
        <v>100.89587166784618</v>
      </c>
      <c r="H10" s="3">
        <v>6.1</v>
      </c>
      <c r="I10" s="3">
        <v>2.4</v>
      </c>
      <c r="J10" s="3">
        <v>61.6</v>
      </c>
      <c r="K10" s="3">
        <v>0.56</v>
      </c>
      <c r="L10" s="3">
        <v>18.1</v>
      </c>
      <c r="M10" s="3">
        <v>5.3</v>
      </c>
      <c r="N10" s="3">
        <v>28.7</v>
      </c>
      <c r="P10" s="3">
        <v>365.5</v>
      </c>
      <c r="Q10" s="3">
        <v>91.2</v>
      </c>
      <c r="S10" s="9">
        <f>GDP_PPP_A!B10+GDP_PPP_A!C10+GDP_PPP_A!V10+GDP_PPP_A!D10+GDP_PPP_A!E10+G10+GDP_PPP_A!H10+GDP_PPP_A!I10+GDP_PPP_A!J10+GDP_PPP_A!K10+GDP_PPP_A!L10+GDP_PPP_A!M10+GDP_PPP_A!N10+GDP_PPP_A!W10+GDP_PPP_A!X10</f>
        <v>411.6558716678462</v>
      </c>
      <c r="T10" s="9">
        <f>S10-GDP_PPP_A!V10-GDP_PPP_A!W10-GDP_PPP_A!X10</f>
        <v>314.2558716678462</v>
      </c>
      <c r="U10" s="9"/>
      <c r="V10" s="3">
        <v>7.6</v>
      </c>
      <c r="W10" s="3">
        <v>12.5</v>
      </c>
      <c r="X10" s="3">
        <v>77.3</v>
      </c>
      <c r="Y10" s="3"/>
      <c r="Z10" s="11" t="s">
        <v>497</v>
      </c>
      <c r="AA10" s="11" t="s">
        <v>497</v>
      </c>
      <c r="AB10" s="10" t="s">
        <v>497</v>
      </c>
      <c r="AC10" s="10" t="s">
        <v>497</v>
      </c>
      <c r="AD10" s="11" t="s">
        <v>497</v>
      </c>
      <c r="AE10" s="11" t="s">
        <v>497</v>
      </c>
      <c r="AF10" s="11" t="s">
        <v>497</v>
      </c>
      <c r="AG10" s="11" t="s">
        <v>497</v>
      </c>
      <c r="AH10" s="11" t="s">
        <v>497</v>
      </c>
      <c r="AI10" s="11" t="s">
        <v>497</v>
      </c>
      <c r="AJ10" s="11" t="s">
        <v>497</v>
      </c>
      <c r="AK10" s="11" t="s">
        <v>497</v>
      </c>
    </row>
    <row r="11" spans="1:37" ht="12.75">
      <c r="A11" s="2" t="s">
        <v>602</v>
      </c>
      <c r="B11" s="3">
        <v>10.3</v>
      </c>
      <c r="C11" s="3">
        <v>13.8</v>
      </c>
      <c r="D11" s="3">
        <v>5.8</v>
      </c>
      <c r="E11" s="3">
        <v>70.8</v>
      </c>
      <c r="F11" s="4" t="s">
        <v>497</v>
      </c>
      <c r="G11" s="3">
        <f>G12*GDP_PPP_A!Q11/GDP_PPP_A!Q12</f>
        <v>112.40154124400408</v>
      </c>
      <c r="H11" s="3">
        <v>7</v>
      </c>
      <c r="I11" s="3">
        <v>2.7</v>
      </c>
      <c r="J11" s="3">
        <v>66.2</v>
      </c>
      <c r="K11" s="3">
        <v>0.64</v>
      </c>
      <c r="L11" s="3">
        <v>20.5</v>
      </c>
      <c r="M11" s="3">
        <v>5.9</v>
      </c>
      <c r="N11" s="3">
        <v>31.8</v>
      </c>
      <c r="P11" s="3">
        <v>404.2</v>
      </c>
      <c r="Q11" s="3">
        <v>101.6</v>
      </c>
      <c r="S11" s="9">
        <f>GDP_PPP_A!B11+GDP_PPP_A!C11+GDP_PPP_A!V11+GDP_PPP_A!D11+GDP_PPP_A!E11+G11+GDP_PPP_A!H11+GDP_PPP_A!I11+GDP_PPP_A!J11+GDP_PPP_A!K11+GDP_PPP_A!L11+GDP_PPP_A!M11+GDP_PPP_A!N11+GDP_PPP_A!W11+GDP_PPP_A!X11</f>
        <v>455.641541244004</v>
      </c>
      <c r="T11" s="9">
        <f>S11-GDP_PPP_A!V11-GDP_PPP_A!W11-GDP_PPP_A!X11</f>
        <v>347.841541244004</v>
      </c>
      <c r="U11" s="9"/>
      <c r="V11" s="3">
        <v>8.7</v>
      </c>
      <c r="W11" s="3">
        <v>13.9</v>
      </c>
      <c r="X11" s="3">
        <v>85.2</v>
      </c>
      <c r="Y11" s="3"/>
      <c r="Z11" s="11" t="s">
        <v>497</v>
      </c>
      <c r="AA11" s="11" t="s">
        <v>497</v>
      </c>
      <c r="AB11" s="10" t="s">
        <v>497</v>
      </c>
      <c r="AC11" s="10" t="s">
        <v>497</v>
      </c>
      <c r="AD11" s="11" t="s">
        <v>497</v>
      </c>
      <c r="AE11" s="11" t="s">
        <v>497</v>
      </c>
      <c r="AF11" s="11" t="s">
        <v>497</v>
      </c>
      <c r="AG11" s="11" t="s">
        <v>497</v>
      </c>
      <c r="AH11" s="11" t="s">
        <v>497</v>
      </c>
      <c r="AI11" s="11" t="s">
        <v>497</v>
      </c>
      <c r="AJ11" s="11" t="s">
        <v>497</v>
      </c>
      <c r="AK11" s="11" t="s">
        <v>497</v>
      </c>
    </row>
    <row r="12" spans="1:37" ht="12.75">
      <c r="A12" s="2" t="s">
        <v>603</v>
      </c>
      <c r="B12" s="3">
        <v>11.1</v>
      </c>
      <c r="C12" s="3">
        <v>15</v>
      </c>
      <c r="D12" s="3">
        <v>6.4</v>
      </c>
      <c r="E12" s="3">
        <v>77.5</v>
      </c>
      <c r="F12" s="4" t="s">
        <v>497</v>
      </c>
      <c r="G12" s="3">
        <f>G13*GDP_PPP_A!Q12/GDP_PPP_A!Q13</f>
        <v>123.90721082016199</v>
      </c>
      <c r="H12" s="3">
        <v>8.1</v>
      </c>
      <c r="I12" s="3">
        <v>2.8</v>
      </c>
      <c r="J12" s="3">
        <v>71.4</v>
      </c>
      <c r="K12" s="3">
        <v>0.68</v>
      </c>
      <c r="L12" s="3">
        <v>22.5</v>
      </c>
      <c r="M12" s="3">
        <v>6.6</v>
      </c>
      <c r="N12" s="3">
        <v>35.3</v>
      </c>
      <c r="P12" s="3">
        <v>450.1</v>
      </c>
      <c r="Q12" s="3">
        <v>112</v>
      </c>
      <c r="S12" s="9">
        <f>GDP_PPP_A!B12+GDP_PPP_A!C12+GDP_PPP_A!V12+GDP_PPP_A!D12+GDP_PPP_A!E12+G12+GDP_PPP_A!H12+GDP_PPP_A!I12+GDP_PPP_A!J12+GDP_PPP_A!K12+GDP_PPP_A!L12+GDP_PPP_A!M12+GDP_PPP_A!N12+GDP_PPP_A!W12+GDP_PPP_A!X12</f>
        <v>497.08721082016206</v>
      </c>
      <c r="T12" s="9">
        <f>S12-GDP_PPP_A!V12-GDP_PPP_A!W12-GDP_PPP_A!X12</f>
        <v>381.28721082016204</v>
      </c>
      <c r="U12" s="9"/>
      <c r="V12" s="3">
        <v>9.5</v>
      </c>
      <c r="W12" s="3">
        <v>15.1</v>
      </c>
      <c r="X12" s="3">
        <v>91.2</v>
      </c>
      <c r="Y12" s="3"/>
      <c r="Z12" s="11" t="s">
        <v>497</v>
      </c>
      <c r="AA12" s="11" t="s">
        <v>497</v>
      </c>
      <c r="AB12" s="10" t="s">
        <v>497</v>
      </c>
      <c r="AC12" s="10" t="s">
        <v>497</v>
      </c>
      <c r="AD12" s="11" t="s">
        <v>497</v>
      </c>
      <c r="AE12" s="11" t="s">
        <v>497</v>
      </c>
      <c r="AF12" s="11" t="s">
        <v>497</v>
      </c>
      <c r="AG12" s="11" t="s">
        <v>497</v>
      </c>
      <c r="AH12" s="11" t="s">
        <v>497</v>
      </c>
      <c r="AI12" s="11" t="s">
        <v>497</v>
      </c>
      <c r="AJ12" s="11" t="s">
        <v>497</v>
      </c>
      <c r="AK12" s="11" t="s">
        <v>497</v>
      </c>
    </row>
    <row r="13" spans="1:37" ht="12.75">
      <c r="A13" s="2" t="s">
        <v>604</v>
      </c>
      <c r="B13" s="3">
        <v>12.2</v>
      </c>
      <c r="C13" s="3">
        <v>16</v>
      </c>
      <c r="D13" s="3">
        <v>6.8</v>
      </c>
      <c r="E13" s="3">
        <v>84.7</v>
      </c>
      <c r="F13" s="4" t="s">
        <v>497</v>
      </c>
      <c r="G13" s="3">
        <f>G14*GDP_PPP_A!Q13/GDP_PPP_A!Q14</f>
        <v>132.20456868758356</v>
      </c>
      <c r="H13" s="3">
        <v>9</v>
      </c>
      <c r="I13" s="3">
        <v>3</v>
      </c>
      <c r="J13" s="3">
        <v>78.7</v>
      </c>
      <c r="K13" s="3">
        <v>0.71</v>
      </c>
      <c r="L13" s="3">
        <v>24.1</v>
      </c>
      <c r="M13" s="3">
        <v>7.1</v>
      </c>
      <c r="N13" s="3">
        <v>39.3</v>
      </c>
      <c r="P13" s="3">
        <v>498.7</v>
      </c>
      <c r="Q13" s="3">
        <v>119.5</v>
      </c>
      <c r="S13" s="9">
        <f>GDP_PPP_A!B13+GDP_PPP_A!C13+GDP_PPP_A!V13+GDP_PPP_A!D13+GDP_PPP_A!E13+G13+GDP_PPP_A!H13+GDP_PPP_A!I13+GDP_PPP_A!J13+GDP_PPP_A!K13+GDP_PPP_A!L13+GDP_PPP_A!M13+GDP_PPP_A!N13+GDP_PPP_A!W13+GDP_PPP_A!X13</f>
        <v>536.6145686875836</v>
      </c>
      <c r="T13" s="9">
        <f>S13-GDP_PPP_A!V13-GDP_PPP_A!W13-GDP_PPP_A!X13</f>
        <v>413.8145686875836</v>
      </c>
      <c r="U13" s="9"/>
      <c r="V13" s="3">
        <v>10.1</v>
      </c>
      <c r="W13" s="3">
        <v>16.1</v>
      </c>
      <c r="X13" s="3">
        <v>96.6</v>
      </c>
      <c r="Y13" s="3"/>
      <c r="Z13" s="11" t="s">
        <v>497</v>
      </c>
      <c r="AA13" s="11" t="s">
        <v>497</v>
      </c>
      <c r="AB13" s="10" t="s">
        <v>497</v>
      </c>
      <c r="AC13" s="10" t="s">
        <v>497</v>
      </c>
      <c r="AD13" s="11" t="s">
        <v>497</v>
      </c>
      <c r="AE13" s="11" t="s">
        <v>497</v>
      </c>
      <c r="AF13" s="11" t="s">
        <v>497</v>
      </c>
      <c r="AG13" s="11" t="s">
        <v>497</v>
      </c>
      <c r="AH13" s="11" t="s">
        <v>497</v>
      </c>
      <c r="AI13" s="11" t="s">
        <v>497</v>
      </c>
      <c r="AJ13" s="11" t="s">
        <v>497</v>
      </c>
      <c r="AK13" s="11" t="s">
        <v>497</v>
      </c>
    </row>
    <row r="14" spans="1:37" ht="12.75">
      <c r="A14" s="2" t="s">
        <v>605</v>
      </c>
      <c r="B14" s="3">
        <v>12.9</v>
      </c>
      <c r="C14" s="3">
        <v>17.2</v>
      </c>
      <c r="D14" s="3">
        <v>7.2</v>
      </c>
      <c r="E14" s="3">
        <v>91.4</v>
      </c>
      <c r="F14" s="4" t="s">
        <v>497</v>
      </c>
      <c r="G14" s="3">
        <f>G15*GDP_PPP_A!Q14/GDP_PPP_A!Q15</f>
        <v>135.85540614924903</v>
      </c>
      <c r="H14" s="3">
        <v>9.8</v>
      </c>
      <c r="I14" s="3">
        <v>3.2</v>
      </c>
      <c r="J14" s="3">
        <v>86.9</v>
      </c>
      <c r="K14" s="3">
        <v>0.73</v>
      </c>
      <c r="L14" s="3">
        <v>26.1</v>
      </c>
      <c r="M14" s="3">
        <v>8</v>
      </c>
      <c r="N14" s="3">
        <v>42.3</v>
      </c>
      <c r="P14" s="3">
        <v>526.6</v>
      </c>
      <c r="Q14" s="3">
        <v>122.8</v>
      </c>
      <c r="S14" s="9">
        <f>GDP_PPP_A!B14+GDP_PPP_A!C14+GDP_PPP_A!V14+GDP_PPP_A!D14+GDP_PPP_A!E14+G14+GDP_PPP_A!H14+GDP_PPP_A!I14+GDP_PPP_A!J14+GDP_PPP_A!K14+GDP_PPP_A!L14+GDP_PPP_A!M14+GDP_PPP_A!N14+GDP_PPP_A!W14+GDP_PPP_A!X14</f>
        <v>571.485406149249</v>
      </c>
      <c r="T14" s="9">
        <f>S14-GDP_PPP_A!V14-GDP_PPP_A!W14-GDP_PPP_A!X14</f>
        <v>441.585406149249</v>
      </c>
      <c r="U14" s="9"/>
      <c r="V14" s="3">
        <v>10.8</v>
      </c>
      <c r="W14" s="3">
        <v>17.1</v>
      </c>
      <c r="X14" s="3">
        <v>102</v>
      </c>
      <c r="Y14" s="3"/>
      <c r="Z14" s="11" t="s">
        <v>497</v>
      </c>
      <c r="AA14" s="11" t="s">
        <v>497</v>
      </c>
      <c r="AB14" s="10" t="s">
        <v>497</v>
      </c>
      <c r="AC14" s="10" t="s">
        <v>497</v>
      </c>
      <c r="AD14" s="11" t="s">
        <v>497</v>
      </c>
      <c r="AE14" s="11" t="s">
        <v>497</v>
      </c>
      <c r="AF14" s="11" t="s">
        <v>497</v>
      </c>
      <c r="AG14" s="11" t="s">
        <v>497</v>
      </c>
      <c r="AH14" s="11" t="s">
        <v>497</v>
      </c>
      <c r="AI14" s="11" t="s">
        <v>497</v>
      </c>
      <c r="AJ14" s="11" t="s">
        <v>497</v>
      </c>
      <c r="AK14" s="11" t="s">
        <v>497</v>
      </c>
    </row>
    <row r="15" spans="1:37" ht="12.75">
      <c r="A15" s="2" t="s">
        <v>606</v>
      </c>
      <c r="B15" s="3">
        <v>13.9</v>
      </c>
      <c r="C15" s="3">
        <v>18.4</v>
      </c>
      <c r="D15" s="3">
        <v>7.5</v>
      </c>
      <c r="E15" s="3">
        <v>98.2</v>
      </c>
      <c r="F15" s="4" t="s">
        <v>497</v>
      </c>
      <c r="G15" s="3">
        <f>G16*GDP_PPP_A!Q15/GDP_PPP_A!Q16</f>
        <v>147.5823386018715</v>
      </c>
      <c r="H15" s="3">
        <v>10.8</v>
      </c>
      <c r="I15" s="3">
        <v>3.6</v>
      </c>
      <c r="J15" s="3">
        <v>95.4</v>
      </c>
      <c r="K15" s="3">
        <v>0.79</v>
      </c>
      <c r="L15" s="3">
        <v>28.6</v>
      </c>
      <c r="M15" s="3">
        <v>9</v>
      </c>
      <c r="N15" s="3">
        <v>46.4</v>
      </c>
      <c r="P15" s="3">
        <v>568.8</v>
      </c>
      <c r="Q15" s="3">
        <v>133.4</v>
      </c>
      <c r="S15" s="9">
        <f>GDP_PPP_A!B15+GDP_PPP_A!C15+GDP_PPP_A!V15+GDP_PPP_A!D15+GDP_PPP_A!E15+G15+GDP_PPP_A!H15+GDP_PPP_A!I15+GDP_PPP_A!J15+GDP_PPP_A!K15+GDP_PPP_A!L15+GDP_PPP_A!M15+GDP_PPP_A!N15+GDP_PPP_A!W15+GDP_PPP_A!X15</f>
        <v>619.5723386018716</v>
      </c>
      <c r="T15" s="9">
        <f>S15-GDP_PPP_A!V15-GDP_PPP_A!W15-GDP_PPP_A!X15</f>
        <v>480.1723386018716</v>
      </c>
      <c r="U15" s="9"/>
      <c r="V15" s="3">
        <v>11.6</v>
      </c>
      <c r="W15" s="3">
        <v>18.3</v>
      </c>
      <c r="X15" s="3">
        <v>109.5</v>
      </c>
      <c r="Y15" s="3"/>
      <c r="Z15" s="11" t="s">
        <v>497</v>
      </c>
      <c r="AA15" s="11" t="s">
        <v>497</v>
      </c>
      <c r="AB15" s="10" t="s">
        <v>497</v>
      </c>
      <c r="AC15" s="10" t="s">
        <v>497</v>
      </c>
      <c r="AD15" s="11" t="s">
        <v>497</v>
      </c>
      <c r="AE15" s="11" t="s">
        <v>497</v>
      </c>
      <c r="AF15" s="11" t="s">
        <v>497</v>
      </c>
      <c r="AG15" s="11" t="s">
        <v>497</v>
      </c>
      <c r="AH15" s="11" t="s">
        <v>497</v>
      </c>
      <c r="AI15" s="11" t="s">
        <v>497</v>
      </c>
      <c r="AJ15" s="11" t="s">
        <v>497</v>
      </c>
      <c r="AK15" s="11" t="s">
        <v>497</v>
      </c>
    </row>
    <row r="16" spans="1:37" ht="12.75">
      <c r="A16" s="2" t="s">
        <v>607</v>
      </c>
      <c r="B16" s="3">
        <v>15.5</v>
      </c>
      <c r="C16" s="3">
        <v>20.6</v>
      </c>
      <c r="D16" s="3">
        <v>8.7</v>
      </c>
      <c r="E16" s="3">
        <v>110.5</v>
      </c>
      <c r="F16" s="4" t="s">
        <v>497</v>
      </c>
      <c r="G16" s="3">
        <f>G17*GDP_PPP_A!Q16/GDP_PPP_A!Q17</f>
        <v>166.72157741605722</v>
      </c>
      <c r="H16" s="3">
        <v>12.7</v>
      </c>
      <c r="I16" s="3">
        <v>4</v>
      </c>
      <c r="J16" s="3">
        <v>106.4</v>
      </c>
      <c r="K16" s="3">
        <v>0.91</v>
      </c>
      <c r="L16" s="3">
        <v>32</v>
      </c>
      <c r="M16" s="3">
        <v>9.7</v>
      </c>
      <c r="N16" s="3">
        <v>53.2</v>
      </c>
      <c r="P16" s="3">
        <v>616.3</v>
      </c>
      <c r="Q16" s="3">
        <v>150.7</v>
      </c>
      <c r="S16" s="9">
        <f>GDP_PPP_A!B16+GDP_PPP_A!C16+GDP_PPP_A!V16+GDP_PPP_A!D16+GDP_PPP_A!E16+G16+GDP_PPP_A!H16+GDP_PPP_A!I16+GDP_PPP_A!J16+GDP_PPP_A!K16+GDP_PPP_A!L16+GDP_PPP_A!M16+GDP_PPP_A!N16+GDP_PPP_A!W16+GDP_PPP_A!X16</f>
        <v>691.6315774160573</v>
      </c>
      <c r="T16" s="9">
        <f>S16-GDP_PPP_A!V16-GDP_PPP_A!W16-GDP_PPP_A!X16</f>
        <v>540.9315774160573</v>
      </c>
      <c r="U16" s="9"/>
      <c r="V16" s="3">
        <v>13</v>
      </c>
      <c r="W16" s="3">
        <v>20.2</v>
      </c>
      <c r="X16" s="3">
        <v>117.5</v>
      </c>
      <c r="Y16" s="3"/>
      <c r="Z16" s="11" t="s">
        <v>497</v>
      </c>
      <c r="AA16" s="11" t="s">
        <v>497</v>
      </c>
      <c r="AB16" s="10" t="s">
        <v>497</v>
      </c>
      <c r="AC16" s="10" t="s">
        <v>497</v>
      </c>
      <c r="AD16" s="11" t="s">
        <v>497</v>
      </c>
      <c r="AE16" s="11" t="s">
        <v>497</v>
      </c>
      <c r="AF16" s="11" t="s">
        <v>497</v>
      </c>
      <c r="AG16" s="11" t="s">
        <v>497</v>
      </c>
      <c r="AH16" s="11" t="s">
        <v>497</v>
      </c>
      <c r="AI16" s="11" t="s">
        <v>497</v>
      </c>
      <c r="AJ16" s="11" t="s">
        <v>497</v>
      </c>
      <c r="AK16" s="11" t="s">
        <v>497</v>
      </c>
    </row>
    <row r="17" spans="1:37" ht="12.75">
      <c r="A17" s="2" t="s">
        <v>525</v>
      </c>
      <c r="B17" s="3">
        <v>17.8</v>
      </c>
      <c r="C17" s="3">
        <v>23.4</v>
      </c>
      <c r="D17" s="3">
        <v>10</v>
      </c>
      <c r="E17" s="3">
        <v>124.9</v>
      </c>
      <c r="F17" s="4" t="s">
        <v>497</v>
      </c>
      <c r="G17" s="3">
        <f>G18*GDP_PPP_A!Q17/GDP_PPP_A!Q18</f>
        <v>187.2990249272627</v>
      </c>
      <c r="H17" s="3">
        <v>14.8</v>
      </c>
      <c r="I17" s="3">
        <v>4.4</v>
      </c>
      <c r="J17" s="3">
        <v>119.8</v>
      </c>
      <c r="K17" s="3">
        <v>0.99</v>
      </c>
      <c r="L17" s="3">
        <v>36.2</v>
      </c>
      <c r="M17" s="3">
        <v>11.2</v>
      </c>
      <c r="N17" s="3">
        <v>59.3</v>
      </c>
      <c r="P17" s="3">
        <v>660.3</v>
      </c>
      <c r="Q17" s="3">
        <v>169.3</v>
      </c>
      <c r="S17" s="9">
        <f>GDP_PPP_A!B17+GDP_PPP_A!C17+GDP_PPP_A!V17+GDP_PPP_A!D17+GDP_PPP_A!E17+G17+GDP_PPP_A!H17+GDP_PPP_A!I17+GDP_PPP_A!J17+GDP_PPP_A!K17+GDP_PPP_A!L17+GDP_PPP_A!M17+GDP_PPP_A!N17+GDP_PPP_A!W17+GDP_PPP_A!X17</f>
        <v>775.7890249272627</v>
      </c>
      <c r="T17" s="9">
        <f>S17-GDP_PPP_A!V17-GDP_PPP_A!W17-GDP_PPP_A!X17</f>
        <v>610.0890249272628</v>
      </c>
      <c r="U17" s="9"/>
      <c r="V17" s="3">
        <v>14.3</v>
      </c>
      <c r="W17" s="3">
        <v>22.9</v>
      </c>
      <c r="X17" s="3">
        <v>128.5</v>
      </c>
      <c r="Y17" s="3"/>
      <c r="Z17" s="11" t="s">
        <v>497</v>
      </c>
      <c r="AA17" s="11" t="s">
        <v>497</v>
      </c>
      <c r="AB17" s="10" t="s">
        <v>497</v>
      </c>
      <c r="AC17" s="10" t="s">
        <v>497</v>
      </c>
      <c r="AD17" s="11" t="s">
        <v>497</v>
      </c>
      <c r="AE17" s="11" t="s">
        <v>497</v>
      </c>
      <c r="AF17" s="11" t="s">
        <v>497</v>
      </c>
      <c r="AG17" s="11" t="s">
        <v>497</v>
      </c>
      <c r="AH17" s="11" t="s">
        <v>497</v>
      </c>
      <c r="AI17" s="11" t="s">
        <v>497</v>
      </c>
      <c r="AJ17" s="11" t="s">
        <v>497</v>
      </c>
      <c r="AK17" s="11" t="s">
        <v>497</v>
      </c>
    </row>
    <row r="18" spans="1:37" ht="12.75">
      <c r="A18" s="2" t="s">
        <v>526</v>
      </c>
      <c r="B18" s="3">
        <v>20</v>
      </c>
      <c r="C18" s="3">
        <v>26</v>
      </c>
      <c r="D18" s="3">
        <v>10.9</v>
      </c>
      <c r="E18" s="3">
        <v>140.1</v>
      </c>
      <c r="F18" s="4" t="s">
        <v>497</v>
      </c>
      <c r="G18" s="3">
        <f>G19*GDP_PPP_A!Q18/GDP_PPP_A!Q19</f>
        <v>207.21268380907446</v>
      </c>
      <c r="H18" s="3">
        <v>17.1</v>
      </c>
      <c r="I18" s="3">
        <v>4.9</v>
      </c>
      <c r="J18" s="3">
        <v>130.7</v>
      </c>
      <c r="K18" s="3">
        <v>1.09</v>
      </c>
      <c r="L18" s="3">
        <v>40.5</v>
      </c>
      <c r="M18" s="3">
        <v>12.8</v>
      </c>
      <c r="N18" s="3">
        <v>66.4</v>
      </c>
      <c r="P18" s="3">
        <v>731.4</v>
      </c>
      <c r="Q18" s="3">
        <v>187.3</v>
      </c>
      <c r="S18" s="9">
        <f>GDP_PPP_A!B18+GDP_PPP_A!C18+GDP_PPP_A!V18+GDP_PPP_A!D18+GDP_PPP_A!E18+G18+GDP_PPP_A!H18+GDP_PPP_A!I18+GDP_PPP_A!J18+GDP_PPP_A!K18+GDP_PPP_A!L18+GDP_PPP_A!M18+GDP_PPP_A!N18+GDP_PPP_A!W18+GDP_PPP_A!X18</f>
        <v>858.7026838090744</v>
      </c>
      <c r="T18" s="9">
        <f>S18-GDP_PPP_A!V18-GDP_PPP_A!W18-GDP_PPP_A!X18</f>
        <v>677.7026838090744</v>
      </c>
      <c r="U18" s="9"/>
      <c r="V18" s="3">
        <v>15.7</v>
      </c>
      <c r="W18" s="3">
        <v>24.8</v>
      </c>
      <c r="X18" s="3">
        <v>140.5</v>
      </c>
      <c r="Y18" s="3"/>
      <c r="Z18" s="11" t="s">
        <v>497</v>
      </c>
      <c r="AA18" s="11" t="s">
        <v>497</v>
      </c>
      <c r="AB18" s="10" t="s">
        <v>497</v>
      </c>
      <c r="AC18" s="10" t="s">
        <v>497</v>
      </c>
      <c r="AD18" s="11" t="s">
        <v>497</v>
      </c>
      <c r="AE18" s="11" t="s">
        <v>497</v>
      </c>
      <c r="AF18" s="11" t="s">
        <v>497</v>
      </c>
      <c r="AG18" s="11" t="s">
        <v>497</v>
      </c>
      <c r="AH18" s="11" t="s">
        <v>497</v>
      </c>
      <c r="AI18" s="11" t="s">
        <v>497</v>
      </c>
      <c r="AJ18" s="11" t="s">
        <v>497</v>
      </c>
      <c r="AK18" s="11" t="s">
        <v>497</v>
      </c>
    </row>
    <row r="19" spans="1:37" ht="12.75">
      <c r="A19" s="2" t="s">
        <v>527</v>
      </c>
      <c r="B19" s="3">
        <v>22.7</v>
      </c>
      <c r="C19" s="3">
        <v>29.2</v>
      </c>
      <c r="D19" s="3">
        <v>12.6</v>
      </c>
      <c r="E19" s="3">
        <v>156.1</v>
      </c>
      <c r="F19" s="4" t="s">
        <v>497</v>
      </c>
      <c r="G19" s="3">
        <f>G20*GDP_PPP_A!Q19/GDP_PPP_A!Q20</f>
        <v>230.11339152315796</v>
      </c>
      <c r="H19" s="3">
        <v>20.1</v>
      </c>
      <c r="I19" s="3">
        <v>5.5</v>
      </c>
      <c r="J19" s="3">
        <v>143.9</v>
      </c>
      <c r="K19" s="3">
        <v>1.24</v>
      </c>
      <c r="L19" s="3">
        <v>44.3</v>
      </c>
      <c r="M19" s="3">
        <v>14.7</v>
      </c>
      <c r="N19" s="3">
        <v>76.6</v>
      </c>
      <c r="P19" s="3">
        <v>823.5</v>
      </c>
      <c r="Q19" s="3">
        <v>208</v>
      </c>
      <c r="S19" s="9">
        <f>GDP_PPP_A!B19+GDP_PPP_A!C19+GDP_PPP_A!V19+GDP_PPP_A!D19+GDP_PPP_A!E19+G19+GDP_PPP_A!H19+GDP_PPP_A!I19+GDP_PPP_A!J19+GDP_PPP_A!K19+GDP_PPP_A!L19+GDP_PPP_A!M19+GDP_PPP_A!N19+GDP_PPP_A!W19+GDP_PPP_A!X19</f>
        <v>956.953391523158</v>
      </c>
      <c r="T19" s="9">
        <f>S19-GDP_PPP_A!V19-GDP_PPP_A!W19-GDP_PPP_A!X19</f>
        <v>757.0533915231579</v>
      </c>
      <c r="U19" s="9"/>
      <c r="V19" s="3">
        <v>17.5</v>
      </c>
      <c r="W19" s="3">
        <v>27.1</v>
      </c>
      <c r="X19" s="3">
        <v>155.3</v>
      </c>
      <c r="Y19" s="3"/>
      <c r="Z19" s="11" t="s">
        <v>497</v>
      </c>
      <c r="AA19" s="11" t="s">
        <v>497</v>
      </c>
      <c r="AB19" s="10" t="s">
        <v>497</v>
      </c>
      <c r="AC19" s="10" t="s">
        <v>497</v>
      </c>
      <c r="AD19" s="11" t="s">
        <v>497</v>
      </c>
      <c r="AE19" s="11" t="s">
        <v>497</v>
      </c>
      <c r="AF19" s="11" t="s">
        <v>497</v>
      </c>
      <c r="AG19" s="11" t="s">
        <v>497</v>
      </c>
      <c r="AH19" s="11" t="s">
        <v>497</v>
      </c>
      <c r="AI19" s="11" t="s">
        <v>497</v>
      </c>
      <c r="AJ19" s="11" t="s">
        <v>497</v>
      </c>
      <c r="AK19" s="11" t="s">
        <v>497</v>
      </c>
    </row>
    <row r="20" spans="1:37" ht="12.75">
      <c r="A20" s="2" t="s">
        <v>528</v>
      </c>
      <c r="B20" s="3">
        <v>26</v>
      </c>
      <c r="C20" s="3">
        <v>33.9</v>
      </c>
      <c r="D20" s="3">
        <v>14.7</v>
      </c>
      <c r="E20" s="3">
        <v>179.8</v>
      </c>
      <c r="F20" s="4" t="s">
        <v>497</v>
      </c>
      <c r="G20" s="3">
        <f>G21*GDP_PPP_A!Q20/GDP_PPP_A!Q21</f>
        <v>262.7496658016828</v>
      </c>
      <c r="H20" s="3">
        <v>23.7</v>
      </c>
      <c r="I20" s="3">
        <v>6.3</v>
      </c>
      <c r="J20" s="3">
        <v>167.4</v>
      </c>
      <c r="K20" s="3">
        <v>1.47</v>
      </c>
      <c r="L20" s="3">
        <v>50.8</v>
      </c>
      <c r="M20" s="3">
        <v>17.9</v>
      </c>
      <c r="N20" s="3">
        <v>90.2</v>
      </c>
      <c r="P20" s="3">
        <v>952.1</v>
      </c>
      <c r="Q20" s="3">
        <v>237.5</v>
      </c>
      <c r="S20" s="9">
        <f>GDP_PPP_A!B20+GDP_PPP_A!C20+GDP_PPP_A!V20+GDP_PPP_A!D20+GDP_PPP_A!E20+G20+GDP_PPP_A!H20+GDP_PPP_A!I20+GDP_PPP_A!J20+GDP_PPP_A!K20+GDP_PPP_A!L20+GDP_PPP_A!M20+GDP_PPP_A!N20+GDP_PPP_A!W20+GDP_PPP_A!X20</f>
        <v>1107.119665801683</v>
      </c>
      <c r="T20" s="9">
        <f>S20-GDP_PPP_A!V20-GDP_PPP_A!W20-GDP_PPP_A!X20</f>
        <v>874.9196658016829</v>
      </c>
      <c r="U20" s="9"/>
      <c r="V20" s="3">
        <v>19.8</v>
      </c>
      <c r="W20" s="3">
        <v>30.7</v>
      </c>
      <c r="X20" s="3">
        <v>181.7</v>
      </c>
      <c r="Y20" s="3"/>
      <c r="Z20" s="11" t="s">
        <v>497</v>
      </c>
      <c r="AA20" s="11" t="s">
        <v>497</v>
      </c>
      <c r="AB20" s="10" t="s">
        <v>497</v>
      </c>
      <c r="AC20" s="10" t="s">
        <v>497</v>
      </c>
      <c r="AD20" s="11" t="s">
        <v>497</v>
      </c>
      <c r="AE20" s="11" t="s">
        <v>497</v>
      </c>
      <c r="AF20" s="11" t="s">
        <v>497</v>
      </c>
      <c r="AG20" s="11" t="s">
        <v>497</v>
      </c>
      <c r="AH20" s="11" t="s">
        <v>497</v>
      </c>
      <c r="AI20" s="11" t="s">
        <v>497</v>
      </c>
      <c r="AJ20" s="11" t="s">
        <v>497</v>
      </c>
      <c r="AK20" s="11" t="s">
        <v>497</v>
      </c>
    </row>
    <row r="21" spans="1:37" ht="12.75">
      <c r="A21" s="2" t="s">
        <v>529</v>
      </c>
      <c r="B21" s="3">
        <v>30.6</v>
      </c>
      <c r="C21" s="3">
        <v>39.9</v>
      </c>
      <c r="D21" s="3">
        <v>17.2</v>
      </c>
      <c r="E21" s="3">
        <v>209.6</v>
      </c>
      <c r="F21" s="4" t="s">
        <v>497</v>
      </c>
      <c r="G21" s="3">
        <f>G22*GDP_PPP_A!Q21/GDP_PPP_A!Q22</f>
        <v>298.48362035071165</v>
      </c>
      <c r="H21" s="3">
        <v>25.1</v>
      </c>
      <c r="I21" s="3">
        <v>7.5</v>
      </c>
      <c r="J21" s="3">
        <v>199.3</v>
      </c>
      <c r="K21" s="3">
        <v>1.73</v>
      </c>
      <c r="L21" s="3">
        <v>59.8</v>
      </c>
      <c r="M21" s="3">
        <v>20.5</v>
      </c>
      <c r="N21" s="3">
        <v>107.7</v>
      </c>
      <c r="P21" s="3">
        <v>1070.7</v>
      </c>
      <c r="Q21" s="3">
        <v>269.8</v>
      </c>
      <c r="S21" s="9">
        <f>GDP_PPP_A!B21+GDP_PPP_A!C21+GDP_PPP_A!V21+GDP_PPP_A!D21+GDP_PPP_A!E21+G21+GDP_PPP_A!H21+GDP_PPP_A!I21+GDP_PPP_A!J21+GDP_PPP_A!K21+GDP_PPP_A!L21+GDP_PPP_A!M21+GDP_PPP_A!N21+GDP_PPP_A!W21+GDP_PPP_A!X21</f>
        <v>1278.113620350712</v>
      </c>
      <c r="T21" s="9">
        <f>S21-GDP_PPP_A!V21-GDP_PPP_A!W21-GDP_PPP_A!X21</f>
        <v>1017.4136203507119</v>
      </c>
      <c r="U21" s="9"/>
      <c r="V21" s="3">
        <v>22.1</v>
      </c>
      <c r="W21" s="3">
        <v>35.9</v>
      </c>
      <c r="X21" s="3">
        <v>202.7</v>
      </c>
      <c r="Y21" s="3"/>
      <c r="Z21" s="11" t="s">
        <v>497</v>
      </c>
      <c r="AA21" s="11" t="s">
        <v>497</v>
      </c>
      <c r="AB21" s="10" t="s">
        <v>497</v>
      </c>
      <c r="AC21" s="10" t="s">
        <v>497</v>
      </c>
      <c r="AD21" s="11" t="s">
        <v>497</v>
      </c>
      <c r="AE21" s="11" t="s">
        <v>497</v>
      </c>
      <c r="AF21" s="11" t="s">
        <v>497</v>
      </c>
      <c r="AG21" s="11" t="s">
        <v>497</v>
      </c>
      <c r="AH21" s="11" t="s">
        <v>497</v>
      </c>
      <c r="AI21" s="11" t="s">
        <v>497</v>
      </c>
      <c r="AJ21" s="11" t="s">
        <v>497</v>
      </c>
      <c r="AK21" s="11" t="s">
        <v>497</v>
      </c>
    </row>
    <row r="22" spans="1:37" ht="12.75">
      <c r="A22" s="2" t="s">
        <v>530</v>
      </c>
      <c r="B22" s="3">
        <v>34.5</v>
      </c>
      <c r="C22" s="3">
        <v>44.6</v>
      </c>
      <c r="D22" s="3">
        <v>20.1</v>
      </c>
      <c r="E22" s="3">
        <v>236.5</v>
      </c>
      <c r="F22" s="4" t="s">
        <v>497</v>
      </c>
      <c r="G22" s="3">
        <f>G23*GDP_PPP_A!Q22/GDP_PPP_A!Q23</f>
        <v>334.32820633797274</v>
      </c>
      <c r="H22" s="3">
        <v>30.2</v>
      </c>
      <c r="I22" s="3">
        <v>8.9</v>
      </c>
      <c r="J22" s="3">
        <v>220.9</v>
      </c>
      <c r="K22" s="3">
        <v>1.83</v>
      </c>
      <c r="L22" s="3">
        <v>67.8</v>
      </c>
      <c r="M22" s="3">
        <v>22.1</v>
      </c>
      <c r="N22" s="3">
        <v>122.6</v>
      </c>
      <c r="P22" s="3">
        <v>1207.5</v>
      </c>
      <c r="Q22" s="3">
        <v>302.2</v>
      </c>
      <c r="S22" s="9">
        <f>GDP_PPP_A!B22+GDP_PPP_A!C22+GDP_PPP_A!V22+GDP_PPP_A!D22+GDP_PPP_A!E22+G22+GDP_PPP_A!H22+GDP_PPP_A!I22+GDP_PPP_A!J22+GDP_PPP_A!K22+GDP_PPP_A!L22+GDP_PPP_A!M22+GDP_PPP_A!N22+GDP_PPP_A!W22+GDP_PPP_A!X22</f>
        <v>1438.6582063379724</v>
      </c>
      <c r="T22" s="9">
        <f>S22-GDP_PPP_A!V22-GDP_PPP_A!W22-GDP_PPP_A!X22</f>
        <v>1144.3582063379727</v>
      </c>
      <c r="U22" s="9"/>
      <c r="V22" s="3">
        <v>24.6</v>
      </c>
      <c r="W22" s="3">
        <v>41.6</v>
      </c>
      <c r="X22" s="3">
        <v>228.1</v>
      </c>
      <c r="Y22" s="3"/>
      <c r="Z22" s="11" t="s">
        <v>497</v>
      </c>
      <c r="AA22" s="11" t="s">
        <v>497</v>
      </c>
      <c r="AB22" s="10" t="s">
        <v>497</v>
      </c>
      <c r="AC22" s="10" t="s">
        <v>497</v>
      </c>
      <c r="AD22" s="11" t="s">
        <v>497</v>
      </c>
      <c r="AE22" s="11" t="s">
        <v>497</v>
      </c>
      <c r="AF22" s="11" t="s">
        <v>497</v>
      </c>
      <c r="AG22" s="11" t="s">
        <v>497</v>
      </c>
      <c r="AH22" s="11" t="s">
        <v>497</v>
      </c>
      <c r="AI22" s="11" t="s">
        <v>497</v>
      </c>
      <c r="AJ22" s="11" t="s">
        <v>497</v>
      </c>
      <c r="AK22" s="11" t="s">
        <v>497</v>
      </c>
    </row>
    <row r="23" spans="1:37" ht="12.75">
      <c r="A23" s="2" t="s">
        <v>531</v>
      </c>
      <c r="B23" s="3">
        <v>39.7</v>
      </c>
      <c r="C23" s="3">
        <v>51.9</v>
      </c>
      <c r="D23" s="3">
        <v>22.1</v>
      </c>
      <c r="E23" s="3">
        <v>271.4</v>
      </c>
      <c r="F23" s="4" t="s">
        <v>497</v>
      </c>
      <c r="G23" s="3">
        <f>G24*GDP_PPP_A!Q23/GDP_PPP_A!Q24</f>
        <v>386.21435086891563</v>
      </c>
      <c r="H23" s="3">
        <v>35.5</v>
      </c>
      <c r="I23" s="3">
        <v>10</v>
      </c>
      <c r="J23" s="3">
        <v>259</v>
      </c>
      <c r="K23" s="3">
        <v>2.06</v>
      </c>
      <c r="L23" s="3">
        <v>77.9</v>
      </c>
      <c r="M23" s="3">
        <v>26</v>
      </c>
      <c r="N23" s="3">
        <v>139.4</v>
      </c>
      <c r="P23" s="3">
        <v>1403.6</v>
      </c>
      <c r="Q23" s="3">
        <v>349.1</v>
      </c>
      <c r="S23" s="9">
        <f>GDP_PPP_A!B23+GDP_PPP_A!C23+GDP_PPP_A!V23+GDP_PPP_A!D23+GDP_PPP_A!E23+G23+GDP_PPP_A!H23+GDP_PPP_A!I23+GDP_PPP_A!J23+GDP_PPP_A!K23+GDP_PPP_A!L23+GDP_PPP_A!M23+GDP_PPP_A!N23+GDP_PPP_A!W23+GDP_PPP_A!X23</f>
        <v>1653.9743508689157</v>
      </c>
      <c r="T23" s="9">
        <f>S23-GDP_PPP_A!V23-GDP_PPP_A!W23-GDP_PPP_A!X23</f>
        <v>1321.1743508689158</v>
      </c>
      <c r="U23" s="9"/>
      <c r="V23" s="3">
        <v>28.8</v>
      </c>
      <c r="W23" s="3">
        <v>46.3</v>
      </c>
      <c r="X23" s="3">
        <v>257.7</v>
      </c>
      <c r="Y23" s="3"/>
      <c r="Z23" s="11" t="s">
        <v>497</v>
      </c>
      <c r="AA23" s="11" t="s">
        <v>497</v>
      </c>
      <c r="AB23" s="10" t="s">
        <v>497</v>
      </c>
      <c r="AC23" s="10" t="s">
        <v>497</v>
      </c>
      <c r="AD23" s="11" t="s">
        <v>497</v>
      </c>
      <c r="AE23" s="11" t="s">
        <v>497</v>
      </c>
      <c r="AF23" s="11" t="s">
        <v>497</v>
      </c>
      <c r="AG23" s="11" t="s">
        <v>497</v>
      </c>
      <c r="AH23" s="11" t="s">
        <v>497</v>
      </c>
      <c r="AI23" s="11" t="s">
        <v>497</v>
      </c>
      <c r="AJ23" s="11" t="s">
        <v>497</v>
      </c>
      <c r="AK23" s="11" t="s">
        <v>497</v>
      </c>
    </row>
    <row r="24" spans="1:37" ht="12.75">
      <c r="A24" s="2" t="s">
        <v>532</v>
      </c>
      <c r="B24" s="3">
        <v>44.9</v>
      </c>
      <c r="C24" s="3">
        <v>56.4</v>
      </c>
      <c r="D24" s="3">
        <v>24</v>
      </c>
      <c r="E24" s="3">
        <v>302.6</v>
      </c>
      <c r="F24" s="4" t="s">
        <v>497</v>
      </c>
      <c r="G24" s="3">
        <f>G25*GDP_PPP_A!Q24/GDP_PPP_A!Q25</f>
        <v>429.9137689706692</v>
      </c>
      <c r="H24" s="3">
        <v>39.5</v>
      </c>
      <c r="I24" s="3">
        <v>11.6</v>
      </c>
      <c r="J24" s="3">
        <v>286.4</v>
      </c>
      <c r="K24" s="3">
        <v>2.26</v>
      </c>
      <c r="L24" s="3">
        <v>86.3</v>
      </c>
      <c r="M24" s="3">
        <v>29.7</v>
      </c>
      <c r="N24" s="3">
        <v>154.8</v>
      </c>
      <c r="P24" s="3">
        <v>1587.4</v>
      </c>
      <c r="Q24" s="3">
        <v>388.6</v>
      </c>
      <c r="S24" s="9">
        <f>GDP_PPP_A!B24+GDP_PPP_A!C24+GDP_PPP_A!V24+GDP_PPP_A!D24+GDP_PPP_A!E24+G24+GDP_PPP_A!H24+GDP_PPP_A!I24+GDP_PPP_A!J24+GDP_PPP_A!K24+GDP_PPP_A!L24+GDP_PPP_A!M24+GDP_PPP_A!N24+GDP_PPP_A!W24+GDP_PPP_A!X24</f>
        <v>1834.2737689706692</v>
      </c>
      <c r="T24" s="9">
        <f>S24-GDP_PPP_A!V24-GDP_PPP_A!W24-GDP_PPP_A!X24</f>
        <v>1468.373768970669</v>
      </c>
      <c r="U24" s="9"/>
      <c r="V24" s="3">
        <v>31.5</v>
      </c>
      <c r="W24" s="3">
        <v>49.2</v>
      </c>
      <c r="X24" s="3">
        <v>285.2</v>
      </c>
      <c r="Y24" s="3"/>
      <c r="Z24" s="11" t="s">
        <v>497</v>
      </c>
      <c r="AA24" s="11" t="s">
        <v>497</v>
      </c>
      <c r="AB24" s="10" t="s">
        <v>497</v>
      </c>
      <c r="AC24" s="10" t="s">
        <v>497</v>
      </c>
      <c r="AD24" s="11" t="s">
        <v>497</v>
      </c>
      <c r="AE24" s="11" t="s">
        <v>497</v>
      </c>
      <c r="AF24" s="11" t="s">
        <v>497</v>
      </c>
      <c r="AG24" s="11" t="s">
        <v>497</v>
      </c>
      <c r="AH24" s="11" t="s">
        <v>497</v>
      </c>
      <c r="AI24" s="11" t="s">
        <v>497</v>
      </c>
      <c r="AJ24" s="11" t="s">
        <v>497</v>
      </c>
      <c r="AK24" s="11" t="s">
        <v>497</v>
      </c>
    </row>
    <row r="25" spans="1:37" ht="12.75">
      <c r="A25" s="2" t="s">
        <v>533</v>
      </c>
      <c r="B25" s="3">
        <v>47.9</v>
      </c>
      <c r="C25" s="3">
        <v>61.9</v>
      </c>
      <c r="D25" s="3">
        <v>26.3</v>
      </c>
      <c r="E25" s="3">
        <v>333.9</v>
      </c>
      <c r="F25" s="4" t="s">
        <v>497</v>
      </c>
      <c r="G25" s="3">
        <f>G26*GDP_PPP_A!Q25/GDP_PPP_A!Q26</f>
        <v>472.83876700479675</v>
      </c>
      <c r="H25" s="3">
        <v>45.2</v>
      </c>
      <c r="I25" s="3">
        <v>13.3</v>
      </c>
      <c r="J25" s="3">
        <v>316.9</v>
      </c>
      <c r="K25" s="3">
        <v>2.51</v>
      </c>
      <c r="L25" s="3">
        <v>94.4</v>
      </c>
      <c r="M25" s="3">
        <v>32.6</v>
      </c>
      <c r="N25" s="3">
        <v>167.7</v>
      </c>
      <c r="P25" s="3">
        <v>1789.1</v>
      </c>
      <c r="Q25" s="3">
        <v>427.4</v>
      </c>
      <c r="S25" s="9">
        <f>GDP_PPP_A!B25+GDP_PPP_A!C25+GDP_PPP_A!V25+GDP_PPP_A!D25+GDP_PPP_A!E25+G25+GDP_PPP_A!H25+GDP_PPP_A!I25+GDP_PPP_A!J25+GDP_PPP_A!K25+GDP_PPP_A!L25+GDP_PPP_A!M25+GDP_PPP_A!N25+GDP_PPP_A!W25+GDP_PPP_A!X25</f>
        <v>2017.7487670047967</v>
      </c>
      <c r="T25" s="9">
        <f>S25-GDP_PPP_A!V25-GDP_PPP_A!W25-GDP_PPP_A!X25</f>
        <v>1615.4487670047965</v>
      </c>
      <c r="U25" s="9"/>
      <c r="V25" s="3">
        <v>34.2</v>
      </c>
      <c r="W25" s="3">
        <v>53.5</v>
      </c>
      <c r="X25" s="3">
        <v>314.6</v>
      </c>
      <c r="Y25" s="3"/>
      <c r="Z25" s="11" t="s">
        <v>497</v>
      </c>
      <c r="AA25" s="11" t="s">
        <v>497</v>
      </c>
      <c r="AB25" s="10" t="s">
        <v>497</v>
      </c>
      <c r="AC25" s="10" t="s">
        <v>497</v>
      </c>
      <c r="AD25" s="11" t="s">
        <v>497</v>
      </c>
      <c r="AE25" s="11" t="s">
        <v>497</v>
      </c>
      <c r="AF25" s="11" t="s">
        <v>497</v>
      </c>
      <c r="AG25" s="11" t="s">
        <v>497</v>
      </c>
      <c r="AH25" s="11" t="s">
        <v>497</v>
      </c>
      <c r="AI25" s="11" t="s">
        <v>497</v>
      </c>
      <c r="AJ25" s="11" t="s">
        <v>497</v>
      </c>
      <c r="AK25" s="11" t="s">
        <v>497</v>
      </c>
    </row>
    <row r="26" spans="1:37" ht="12.75">
      <c r="A26" s="2" t="s">
        <v>534</v>
      </c>
      <c r="B26" s="3">
        <v>55.2</v>
      </c>
      <c r="C26" s="3">
        <v>69.2</v>
      </c>
      <c r="D26" s="3">
        <v>30.6</v>
      </c>
      <c r="E26" s="3">
        <v>377.5</v>
      </c>
      <c r="F26" s="4" t="s">
        <v>497</v>
      </c>
      <c r="G26" s="3">
        <f>G27*GDP_PPP_A!Q26/GDP_PPP_A!Q27</f>
        <v>537.7794212471496</v>
      </c>
      <c r="H26" s="3">
        <v>50.9</v>
      </c>
      <c r="I26" s="3">
        <v>15</v>
      </c>
      <c r="J26" s="3">
        <v>365.2</v>
      </c>
      <c r="K26" s="3">
        <v>2.81</v>
      </c>
      <c r="L26" s="3">
        <v>105</v>
      </c>
      <c r="M26" s="3">
        <v>37.6</v>
      </c>
      <c r="N26" s="3">
        <v>183.2</v>
      </c>
      <c r="P26" s="3">
        <v>2016.2</v>
      </c>
      <c r="Q26" s="3">
        <v>486.1</v>
      </c>
      <c r="S26" s="9">
        <f>GDP_PPP_A!B26+GDP_PPP_A!C26+GDP_PPP_A!V26+GDP_PPP_A!D26+GDP_PPP_A!E26+G26+GDP_PPP_A!H26+GDP_PPP_A!I26+GDP_PPP_A!J26+GDP_PPP_A!K26+GDP_PPP_A!L26+GDP_PPP_A!M26+GDP_PPP_A!N26+GDP_PPP_A!W26+GDP_PPP_A!X26</f>
        <v>2281.8894212471496</v>
      </c>
      <c r="T26" s="9">
        <f>S26-GDP_PPP_A!V26-GDP_PPP_A!W26-GDP_PPP_A!X26</f>
        <v>1829.9894212471497</v>
      </c>
      <c r="U26" s="9"/>
      <c r="V26" s="3">
        <v>38.5</v>
      </c>
      <c r="W26" s="3">
        <v>60.6</v>
      </c>
      <c r="X26" s="3">
        <v>352.8</v>
      </c>
      <c r="Y26" s="3"/>
      <c r="Z26" s="11" t="s">
        <v>497</v>
      </c>
      <c r="AA26" s="11" t="s">
        <v>497</v>
      </c>
      <c r="AB26" s="10" t="s">
        <v>497</v>
      </c>
      <c r="AC26" s="10" t="s">
        <v>497</v>
      </c>
      <c r="AD26" s="11" t="s">
        <v>497</v>
      </c>
      <c r="AE26" s="11" t="s">
        <v>497</v>
      </c>
      <c r="AF26" s="11" t="s">
        <v>497</v>
      </c>
      <c r="AG26" s="11" t="s">
        <v>497</v>
      </c>
      <c r="AH26" s="11" t="s">
        <v>497</v>
      </c>
      <c r="AI26" s="11" t="s">
        <v>497</v>
      </c>
      <c r="AJ26" s="11" t="s">
        <v>497</v>
      </c>
      <c r="AK26" s="11" t="s">
        <v>497</v>
      </c>
    </row>
    <row r="27" spans="1:37" ht="12.75">
      <c r="A27" s="2" t="s">
        <v>535</v>
      </c>
      <c r="B27" s="3">
        <v>62.1</v>
      </c>
      <c r="C27" s="3">
        <v>79.9</v>
      </c>
      <c r="D27" s="3">
        <v>35.6</v>
      </c>
      <c r="E27" s="3">
        <v>425.3</v>
      </c>
      <c r="F27" s="4" t="s">
        <v>497</v>
      </c>
      <c r="G27" s="3">
        <f>G28*GDP_PPP_A!Q27/GDP_PPP_A!Q28</f>
        <v>602.3881811748055</v>
      </c>
      <c r="H27" s="3">
        <v>56.7</v>
      </c>
      <c r="I27" s="3">
        <v>17.1</v>
      </c>
      <c r="J27" s="3">
        <v>418.1</v>
      </c>
      <c r="K27" s="3">
        <v>3.13</v>
      </c>
      <c r="L27" s="3">
        <v>118.1</v>
      </c>
      <c r="M27" s="3">
        <v>43.5</v>
      </c>
      <c r="N27" s="3">
        <v>205.3</v>
      </c>
      <c r="P27" s="3">
        <v>2225</v>
      </c>
      <c r="Q27" s="3">
        <v>544.5</v>
      </c>
      <c r="S27" s="9">
        <f>GDP_PPP_A!B27+GDP_PPP_A!C27+GDP_PPP_A!V27+GDP_PPP_A!D27+GDP_PPP_A!E27+G27+GDP_PPP_A!H27+GDP_PPP_A!I27+GDP_PPP_A!J27+GDP_PPP_A!K27+GDP_PPP_A!L27+GDP_PPP_A!M27+GDP_PPP_A!N27+GDP_PPP_A!W27+GDP_PPP_A!X27</f>
        <v>2560.0181811748052</v>
      </c>
      <c r="T27" s="9">
        <f>S27-GDP_PPP_A!V27-GDP_PPP_A!W27-GDP_PPP_A!X27</f>
        <v>2067.2181811748055</v>
      </c>
      <c r="U27" s="9"/>
      <c r="V27" s="3">
        <v>42.4</v>
      </c>
      <c r="W27" s="3">
        <v>68.2</v>
      </c>
      <c r="X27" s="3">
        <v>382.2</v>
      </c>
      <c r="Y27" s="3"/>
      <c r="Z27" s="11" t="s">
        <v>497</v>
      </c>
      <c r="AA27" s="11" t="s">
        <v>497</v>
      </c>
      <c r="AB27" s="10" t="s">
        <v>497</v>
      </c>
      <c r="AC27" s="10" t="s">
        <v>497</v>
      </c>
      <c r="AD27" s="11" t="s">
        <v>497</v>
      </c>
      <c r="AE27" s="11" t="s">
        <v>497</v>
      </c>
      <c r="AF27" s="11" t="s">
        <v>497</v>
      </c>
      <c r="AG27" s="11" t="s">
        <v>497</v>
      </c>
      <c r="AH27" s="11" t="s">
        <v>497</v>
      </c>
      <c r="AI27" s="11" t="s">
        <v>497</v>
      </c>
      <c r="AJ27" s="11" t="s">
        <v>497</v>
      </c>
      <c r="AK27" s="11" t="s">
        <v>497</v>
      </c>
    </row>
    <row r="28" spans="1:37" ht="12.75">
      <c r="A28" s="2" t="s">
        <v>536</v>
      </c>
      <c r="B28" s="3">
        <v>68.3</v>
      </c>
      <c r="C28" s="3">
        <v>87.7</v>
      </c>
      <c r="D28" s="3">
        <v>40</v>
      </c>
      <c r="E28" s="3">
        <v>475.4</v>
      </c>
      <c r="F28" s="4" t="s">
        <v>497</v>
      </c>
      <c r="G28" s="3">
        <f>G29*GDP_PPP_A!Q28/GDP_PPP_A!Q29</f>
        <v>663.6779979554927</v>
      </c>
      <c r="H28" s="3">
        <v>61.5</v>
      </c>
      <c r="I28" s="3">
        <v>19.4</v>
      </c>
      <c r="J28" s="3">
        <v>463.7</v>
      </c>
      <c r="K28" s="3">
        <v>3.43</v>
      </c>
      <c r="L28" s="3">
        <v>129.3</v>
      </c>
      <c r="M28" s="3">
        <v>48.6</v>
      </c>
      <c r="N28" s="3">
        <v>225.7</v>
      </c>
      <c r="P28" s="3">
        <v>2508.8</v>
      </c>
      <c r="Q28" s="3">
        <v>599.9</v>
      </c>
      <c r="S28" s="9">
        <f>GDP_PPP_A!B28+GDP_PPP_A!C28+GDP_PPP_A!V28+GDP_PPP_A!D28+GDP_PPP_A!E28+G28+GDP_PPP_A!H28+GDP_PPP_A!I28+GDP_PPP_A!J28+GDP_PPP_A!K28+GDP_PPP_A!L28+GDP_PPP_A!M28+GDP_PPP_A!N28+GDP_PPP_A!W28+GDP_PPP_A!X28</f>
        <v>2821.8079979554927</v>
      </c>
      <c r="T28" s="9">
        <f>S28-GDP_PPP_A!V28-GDP_PPP_A!W28-GDP_PPP_A!X28</f>
        <v>2286.707997955493</v>
      </c>
      <c r="U28" s="9"/>
      <c r="V28" s="3">
        <v>45.7</v>
      </c>
      <c r="W28" s="3">
        <v>74.9</v>
      </c>
      <c r="X28" s="3">
        <v>414.5</v>
      </c>
      <c r="Y28" s="3"/>
      <c r="Z28" s="11" t="s">
        <v>497</v>
      </c>
      <c r="AA28" s="11" t="s">
        <v>497</v>
      </c>
      <c r="AB28" s="10" t="s">
        <v>497</v>
      </c>
      <c r="AC28" s="10" t="s">
        <v>497</v>
      </c>
      <c r="AD28" s="11" t="s">
        <v>497</v>
      </c>
      <c r="AE28" s="11" t="s">
        <v>497</v>
      </c>
      <c r="AF28" s="11" t="s">
        <v>497</v>
      </c>
      <c r="AG28" s="11" t="s">
        <v>497</v>
      </c>
      <c r="AH28" s="11" t="s">
        <v>497</v>
      </c>
      <c r="AI28" s="11" t="s">
        <v>497</v>
      </c>
      <c r="AJ28" s="11" t="s">
        <v>497</v>
      </c>
      <c r="AK28" s="11" t="s">
        <v>497</v>
      </c>
    </row>
    <row r="29" spans="1:37" ht="12.75">
      <c r="A29" s="2" t="s">
        <v>537</v>
      </c>
      <c r="B29" s="3">
        <v>75.3</v>
      </c>
      <c r="C29" s="3">
        <v>95.4</v>
      </c>
      <c r="D29" s="3">
        <v>44.7</v>
      </c>
      <c r="E29" s="3">
        <v>529.4</v>
      </c>
      <c r="F29" s="4" t="s">
        <v>497</v>
      </c>
      <c r="G29" s="3">
        <f>G30*GDP_PPP_A!Q29/GDP_PPP_A!Q30</f>
        <v>712.3558307776992</v>
      </c>
      <c r="H29" s="3">
        <v>65.8</v>
      </c>
      <c r="I29" s="3">
        <v>21.5</v>
      </c>
      <c r="J29" s="3">
        <v>504.8</v>
      </c>
      <c r="K29" s="3">
        <v>3.75</v>
      </c>
      <c r="L29" s="3">
        <v>138.1</v>
      </c>
      <c r="M29" s="3">
        <v>53.7</v>
      </c>
      <c r="N29" s="3">
        <v>247.2</v>
      </c>
      <c r="P29" s="3">
        <v>2658</v>
      </c>
      <c r="Q29" s="3">
        <v>643.9</v>
      </c>
      <c r="S29" s="9">
        <f>GDP_PPP_A!B29+GDP_PPP_A!C29+GDP_PPP_A!V29+GDP_PPP_A!D29+GDP_PPP_A!E29+G29+GDP_PPP_A!H29+GDP_PPP_A!I29+GDP_PPP_A!J29+GDP_PPP_A!K29+GDP_PPP_A!L29+GDP_PPP_A!M29+GDP_PPP_A!N29+GDP_PPP_A!W29+GDP_PPP_A!X29</f>
        <v>3081.8058307776987</v>
      </c>
      <c r="T29" s="9">
        <f>S29-GDP_PPP_A!V29-GDP_PPP_A!W29-GDP_PPP_A!X29</f>
        <v>2492.0058307776985</v>
      </c>
      <c r="U29" s="9"/>
      <c r="V29" s="3">
        <v>50.8</v>
      </c>
      <c r="W29" s="3">
        <v>82</v>
      </c>
      <c r="X29" s="3">
        <v>457</v>
      </c>
      <c r="Y29" s="3"/>
      <c r="Z29" s="11" t="s">
        <v>497</v>
      </c>
      <c r="AA29" s="11" t="s">
        <v>497</v>
      </c>
      <c r="AB29" s="10" t="s">
        <v>497</v>
      </c>
      <c r="AC29" s="10" t="s">
        <v>497</v>
      </c>
      <c r="AD29" s="11" t="s">
        <v>497</v>
      </c>
      <c r="AE29" s="11" t="s">
        <v>497</v>
      </c>
      <c r="AF29" s="11" t="s">
        <v>497</v>
      </c>
      <c r="AG29" s="11" t="s">
        <v>497</v>
      </c>
      <c r="AH29" s="11" t="s">
        <v>497</v>
      </c>
      <c r="AI29" s="11" t="s">
        <v>497</v>
      </c>
      <c r="AJ29" s="11" t="s">
        <v>497</v>
      </c>
      <c r="AK29" s="11" t="s">
        <v>497</v>
      </c>
    </row>
    <row r="30" spans="1:37" ht="12.75">
      <c r="A30" s="2" t="s">
        <v>538</v>
      </c>
      <c r="B30" s="3">
        <v>81.5</v>
      </c>
      <c r="C30" s="3">
        <v>100.5</v>
      </c>
      <c r="D30" s="3">
        <v>48.2</v>
      </c>
      <c r="E30" s="3">
        <v>567.1</v>
      </c>
      <c r="F30" s="4" t="s">
        <v>497</v>
      </c>
      <c r="G30" s="3">
        <f>G31*GDP_PPP_A!Q30/GDP_PPP_A!Q31</f>
        <v>759.7060863411183</v>
      </c>
      <c r="H30" s="3">
        <v>68.3</v>
      </c>
      <c r="I30" s="3">
        <v>22.5</v>
      </c>
      <c r="J30" s="3">
        <v>536.7</v>
      </c>
      <c r="K30" s="3">
        <v>4.06</v>
      </c>
      <c r="L30" s="3">
        <v>147.6</v>
      </c>
      <c r="M30" s="3">
        <v>56.3</v>
      </c>
      <c r="N30" s="3">
        <v>264.2</v>
      </c>
      <c r="P30" s="3">
        <v>2912.4</v>
      </c>
      <c r="Q30" s="3">
        <v>686.7</v>
      </c>
      <c r="S30" s="9">
        <f>GDP_PPP_A!B30+GDP_PPP_A!C30+GDP_PPP_A!V30+GDP_PPP_A!D30+GDP_PPP_A!E30+G30+GDP_PPP_A!H30+GDP_PPP_A!I30+GDP_PPP_A!J30+GDP_PPP_A!K30+GDP_PPP_A!L30+GDP_PPP_A!M30+GDP_PPP_A!N30+GDP_PPP_A!W30+GDP_PPP_A!X30</f>
        <v>3295.5660863411185</v>
      </c>
      <c r="T30" s="9">
        <f>S30-GDP_PPP_A!V30-GDP_PPP_A!W30-GDP_PPP_A!X30</f>
        <v>2656.6660863411184</v>
      </c>
      <c r="U30" s="9"/>
      <c r="V30" s="3">
        <v>54.2</v>
      </c>
      <c r="W30" s="3">
        <v>87.8</v>
      </c>
      <c r="X30" s="3">
        <v>496.9</v>
      </c>
      <c r="Y30" s="3"/>
      <c r="Z30" s="11" t="s">
        <v>497</v>
      </c>
      <c r="AA30" s="11" t="s">
        <v>497</v>
      </c>
      <c r="AB30" s="10" t="s">
        <v>497</v>
      </c>
      <c r="AC30" s="10" t="s">
        <v>497</v>
      </c>
      <c r="AD30" s="11" t="s">
        <v>497</v>
      </c>
      <c r="AE30" s="11" t="s">
        <v>497</v>
      </c>
      <c r="AF30" s="11" t="s">
        <v>497</v>
      </c>
      <c r="AG30" s="11" t="s">
        <v>497</v>
      </c>
      <c r="AH30" s="11" t="s">
        <v>497</v>
      </c>
      <c r="AI30" s="11" t="s">
        <v>497</v>
      </c>
      <c r="AJ30" s="11" t="s">
        <v>497</v>
      </c>
      <c r="AK30" s="11" t="s">
        <v>497</v>
      </c>
    </row>
    <row r="31" spans="1:37" ht="12.75">
      <c r="A31" s="2" t="s">
        <v>539</v>
      </c>
      <c r="B31" s="3">
        <v>86.3</v>
      </c>
      <c r="C31" s="3">
        <v>109.2</v>
      </c>
      <c r="D31" s="3">
        <v>52.7</v>
      </c>
      <c r="E31" s="3">
        <v>611</v>
      </c>
      <c r="F31" s="4" t="s">
        <v>497</v>
      </c>
      <c r="G31" s="3">
        <f>G32*GDP_PPP_A!Q31/GDP_PPP_A!Q32</f>
        <v>827.8550522922073</v>
      </c>
      <c r="H31" s="3">
        <v>73.8</v>
      </c>
      <c r="I31" s="3">
        <v>24.9</v>
      </c>
      <c r="J31" s="3">
        <v>584.4</v>
      </c>
      <c r="K31" s="3">
        <v>4.56</v>
      </c>
      <c r="L31" s="3">
        <v>161.3</v>
      </c>
      <c r="M31" s="3">
        <v>58.6</v>
      </c>
      <c r="N31" s="3">
        <v>284.9</v>
      </c>
      <c r="P31" s="3">
        <v>3311.2</v>
      </c>
      <c r="Q31" s="3">
        <v>748.3</v>
      </c>
      <c r="S31" s="9">
        <f>GDP_PPP_A!B31+GDP_PPP_A!C31+GDP_PPP_A!V31+GDP_PPP_A!D31+GDP_PPP_A!E31+G31+GDP_PPP_A!H31+GDP_PPP_A!I31+GDP_PPP_A!J31+GDP_PPP_A!K31+GDP_PPP_A!L31+GDP_PPP_A!M31+GDP_PPP_A!N31+GDP_PPP_A!W31+GDP_PPP_A!X31</f>
        <v>3576.2150522922075</v>
      </c>
      <c r="T31" s="9">
        <f>S31-GDP_PPP_A!V31-GDP_PPP_A!W31-GDP_PPP_A!X31</f>
        <v>2879.5150522922077</v>
      </c>
      <c r="U31" s="9"/>
      <c r="V31" s="3">
        <v>59.5</v>
      </c>
      <c r="W31" s="3">
        <v>97</v>
      </c>
      <c r="X31" s="3">
        <v>540.2</v>
      </c>
      <c r="Y31" s="3"/>
      <c r="Z31" s="11" t="s">
        <v>497</v>
      </c>
      <c r="AA31" s="11" t="s">
        <v>497</v>
      </c>
      <c r="AB31" s="10" t="s">
        <v>497</v>
      </c>
      <c r="AC31" s="10" t="s">
        <v>497</v>
      </c>
      <c r="AD31" s="11" t="s">
        <v>497</v>
      </c>
      <c r="AE31" s="11" t="s">
        <v>497</v>
      </c>
      <c r="AF31" s="11" t="s">
        <v>497</v>
      </c>
      <c r="AG31" s="11" t="s">
        <v>497</v>
      </c>
      <c r="AH31" s="11" t="s">
        <v>497</v>
      </c>
      <c r="AI31" s="11" t="s">
        <v>497</v>
      </c>
      <c r="AJ31" s="11" t="s">
        <v>497</v>
      </c>
      <c r="AK31" s="11" t="s">
        <v>497</v>
      </c>
    </row>
    <row r="32" spans="1:37" ht="12.75">
      <c r="A32" s="2" t="s">
        <v>540</v>
      </c>
      <c r="B32" s="3">
        <v>92.8</v>
      </c>
      <c r="C32" s="3">
        <v>116.3</v>
      </c>
      <c r="D32" s="3">
        <v>57.1</v>
      </c>
      <c r="E32" s="3">
        <v>652.5</v>
      </c>
      <c r="F32" s="4" t="s">
        <v>497</v>
      </c>
      <c r="G32" s="3">
        <f>G33*GDP_PPP_A!Q32/GDP_PPP_A!Q33</f>
        <v>886.3790831170875</v>
      </c>
      <c r="H32" s="3">
        <v>79.3</v>
      </c>
      <c r="I32" s="3">
        <v>26.9</v>
      </c>
      <c r="J32" s="3">
        <v>630.5</v>
      </c>
      <c r="K32" s="3">
        <v>4.92</v>
      </c>
      <c r="L32" s="3">
        <v>173.4</v>
      </c>
      <c r="M32" s="3">
        <v>63.1</v>
      </c>
      <c r="N32" s="3">
        <v>305.5</v>
      </c>
      <c r="P32" s="3">
        <v>3601.5</v>
      </c>
      <c r="Q32" s="3">
        <v>801.2</v>
      </c>
      <c r="S32" s="9">
        <f>GDP_PPP_A!B32+GDP_PPP_A!C32+GDP_PPP_A!V32+GDP_PPP_A!D32+GDP_PPP_A!E32+G32+GDP_PPP_A!H32+GDP_PPP_A!I32+GDP_PPP_A!J32+GDP_PPP_A!K32+GDP_PPP_A!L32+GDP_PPP_A!M32+GDP_PPP_A!N32+GDP_PPP_A!W32+GDP_PPP_A!X32</f>
        <v>3843.099083117088</v>
      </c>
      <c r="T32" s="9">
        <f>S32-GDP_PPP_A!V32-GDP_PPP_A!W32-GDP_PPP_A!X32</f>
        <v>3088.699083117088</v>
      </c>
      <c r="U32" s="9"/>
      <c r="V32" s="3">
        <v>64.5</v>
      </c>
      <c r="W32" s="3">
        <v>103.9</v>
      </c>
      <c r="X32" s="3">
        <v>586</v>
      </c>
      <c r="Y32" s="3"/>
      <c r="Z32" s="11" t="s">
        <v>497</v>
      </c>
      <c r="AA32" s="11" t="s">
        <v>497</v>
      </c>
      <c r="AB32" s="10" t="s">
        <v>497</v>
      </c>
      <c r="AC32" s="10" t="s">
        <v>497</v>
      </c>
      <c r="AD32" s="11" t="s">
        <v>497</v>
      </c>
      <c r="AE32" s="11" t="s">
        <v>497</v>
      </c>
      <c r="AF32" s="11" t="s">
        <v>497</v>
      </c>
      <c r="AG32" s="11" t="s">
        <v>497</v>
      </c>
      <c r="AH32" s="11" t="s">
        <v>497</v>
      </c>
      <c r="AI32" s="11" t="s">
        <v>497</v>
      </c>
      <c r="AJ32" s="11" t="s">
        <v>497</v>
      </c>
      <c r="AK32" s="11" t="s">
        <v>497</v>
      </c>
    </row>
    <row r="33" spans="1:37" ht="12.75">
      <c r="A33" s="2" t="s">
        <v>541</v>
      </c>
      <c r="B33" s="3">
        <v>97.7</v>
      </c>
      <c r="C33" s="3">
        <v>122</v>
      </c>
      <c r="D33" s="3">
        <v>60.3</v>
      </c>
      <c r="E33" s="3">
        <v>688</v>
      </c>
      <c r="F33" s="4" t="s">
        <v>497</v>
      </c>
      <c r="G33" s="3">
        <f>G34*GDP_PPP_A!Q33/GDP_PPP_A!Q34</f>
        <v>935.6100731304555</v>
      </c>
      <c r="H33" s="3">
        <v>82.2</v>
      </c>
      <c r="I33" s="3">
        <v>27.8</v>
      </c>
      <c r="J33" s="3">
        <v>666.3</v>
      </c>
      <c r="K33" s="3">
        <v>5.58</v>
      </c>
      <c r="L33" s="3">
        <v>184.3</v>
      </c>
      <c r="M33" s="3">
        <v>67.7</v>
      </c>
      <c r="N33" s="3">
        <v>325.1</v>
      </c>
      <c r="P33" s="3">
        <v>3837.4</v>
      </c>
      <c r="Q33" s="3">
        <v>845.7</v>
      </c>
      <c r="S33" s="9">
        <f>GDP_PPP_A!B33+GDP_PPP_A!C33+GDP_PPP_A!V33+GDP_PPP_A!D33+GDP_PPP_A!E33+G33+GDP_PPP_A!H33+GDP_PPP_A!I33+GDP_PPP_A!J33+GDP_PPP_A!K33+GDP_PPP_A!L33+GDP_PPP_A!M33+GDP_PPP_A!N33+GDP_PPP_A!W33+GDP_PPP_A!X33</f>
        <v>4069.7900731304558</v>
      </c>
      <c r="T33" s="9">
        <f>S33-GDP_PPP_A!V33-GDP_PPP_A!W33-GDP_PPP_A!X33</f>
        <v>3262.590073130456</v>
      </c>
      <c r="U33" s="9"/>
      <c r="V33" s="3">
        <v>69.2</v>
      </c>
      <c r="W33" s="3">
        <v>110.1</v>
      </c>
      <c r="X33" s="3">
        <v>627.9</v>
      </c>
      <c r="Y33" s="3"/>
      <c r="Z33" s="11" t="s">
        <v>497</v>
      </c>
      <c r="AA33" s="11" t="s">
        <v>497</v>
      </c>
      <c r="AB33" s="10" t="s">
        <v>497</v>
      </c>
      <c r="AC33" s="10" t="s">
        <v>497</v>
      </c>
      <c r="AD33" s="11" t="s">
        <v>497</v>
      </c>
      <c r="AE33" s="11" t="s">
        <v>497</v>
      </c>
      <c r="AF33" s="11" t="s">
        <v>497</v>
      </c>
      <c r="AG33" s="11" t="s">
        <v>497</v>
      </c>
      <c r="AH33" s="11" t="s">
        <v>497</v>
      </c>
      <c r="AI33" s="11" t="s">
        <v>497</v>
      </c>
      <c r="AJ33" s="11" t="s">
        <v>497</v>
      </c>
      <c r="AK33" s="11" t="s">
        <v>497</v>
      </c>
    </row>
    <row r="34" spans="1:37" ht="12.75">
      <c r="A34" s="2" t="s">
        <v>542</v>
      </c>
      <c r="B34" s="3">
        <v>101.7</v>
      </c>
      <c r="C34" s="3">
        <v>127.9</v>
      </c>
      <c r="D34" s="3">
        <v>64.4</v>
      </c>
      <c r="E34" s="3">
        <v>719.8</v>
      </c>
      <c r="F34" s="4" t="s">
        <v>497</v>
      </c>
      <c r="G34" s="3">
        <f>G35*GDP_PPP_A!Q34/GDP_PPP_A!Q35</f>
        <v>972.5609735000394</v>
      </c>
      <c r="H34" s="3">
        <v>82.3</v>
      </c>
      <c r="I34" s="3">
        <v>29.8</v>
      </c>
      <c r="J34" s="3">
        <v>702.9</v>
      </c>
      <c r="K34" s="3">
        <v>5.94</v>
      </c>
      <c r="L34" s="3">
        <v>192.3</v>
      </c>
      <c r="M34" s="3">
        <v>73.8</v>
      </c>
      <c r="N34" s="3">
        <v>351.5</v>
      </c>
      <c r="P34" s="3">
        <v>4063.1</v>
      </c>
      <c r="Q34" s="3">
        <v>879.1</v>
      </c>
      <c r="S34" s="9">
        <f>GDP_PPP_A!B34+GDP_PPP_A!C34+GDP_PPP_A!V34+GDP_PPP_A!D34+GDP_PPP_A!E34+G34+GDP_PPP_A!H34+GDP_PPP_A!I34+GDP_PPP_A!J34+GDP_PPP_A!K34+GDP_PPP_A!L34+GDP_PPP_A!M34+GDP_PPP_A!N34+GDP_PPP_A!W34+GDP_PPP_A!X34</f>
        <v>4284.80097350004</v>
      </c>
      <c r="T34" s="9">
        <f>S34-GDP_PPP_A!V34-GDP_PPP_A!W34-GDP_PPP_A!X34</f>
        <v>3424.9009735000395</v>
      </c>
      <c r="U34" s="9"/>
      <c r="V34" s="3">
        <v>70.9</v>
      </c>
      <c r="W34" s="3">
        <v>116.6</v>
      </c>
      <c r="X34" s="3">
        <v>672.4</v>
      </c>
      <c r="Y34" s="3"/>
      <c r="Z34" s="11" t="s">
        <v>497</v>
      </c>
      <c r="AA34" s="11" t="s">
        <v>497</v>
      </c>
      <c r="AB34" s="10" t="s">
        <v>497</v>
      </c>
      <c r="AC34" s="10" t="s">
        <v>497</v>
      </c>
      <c r="AD34" s="11" t="s">
        <v>497</v>
      </c>
      <c r="AE34" s="11" t="s">
        <v>497</v>
      </c>
      <c r="AF34" s="11" t="s">
        <v>497</v>
      </c>
      <c r="AG34" s="11" t="s">
        <v>497</v>
      </c>
      <c r="AH34" s="11" t="s">
        <v>497</v>
      </c>
      <c r="AI34" s="11" t="s">
        <v>497</v>
      </c>
      <c r="AJ34" s="11" t="s">
        <v>497</v>
      </c>
      <c r="AK34" s="11" t="s">
        <v>497</v>
      </c>
    </row>
    <row r="35" spans="1:37" ht="12.75">
      <c r="A35" s="2" t="s">
        <v>543</v>
      </c>
      <c r="B35" s="3">
        <v>109.8</v>
      </c>
      <c r="C35" s="3">
        <v>139.8</v>
      </c>
      <c r="D35" s="3">
        <v>70.4</v>
      </c>
      <c r="E35" s="3">
        <v>784</v>
      </c>
      <c r="F35" s="4" t="s">
        <v>497</v>
      </c>
      <c r="G35" s="3">
        <f>G36*GDP_PPP_A!Q35/GDP_PPP_A!Q36</f>
        <v>1053.211291971377</v>
      </c>
      <c r="H35" s="3">
        <v>89.6</v>
      </c>
      <c r="I35" s="3">
        <v>32.4</v>
      </c>
      <c r="J35" s="3">
        <v>762.7</v>
      </c>
      <c r="K35" s="3">
        <v>6.72</v>
      </c>
      <c r="L35" s="3">
        <v>206.8</v>
      </c>
      <c r="M35" s="3">
        <v>82.8</v>
      </c>
      <c r="N35" s="3">
        <v>385.6</v>
      </c>
      <c r="P35" s="3">
        <v>4418.2</v>
      </c>
      <c r="Q35" s="3">
        <v>952</v>
      </c>
      <c r="S35" s="9">
        <f>GDP_PPP_A!B35+GDP_PPP_A!C35+GDP_PPP_A!V35+GDP_PPP_A!D35+GDP_PPP_A!E35+G35+GDP_PPP_A!H35+GDP_PPP_A!I35+GDP_PPP_A!J35+GDP_PPP_A!K35+GDP_PPP_A!L35+GDP_PPP_A!M35+GDP_PPP_A!N35+GDP_PPP_A!W35+GDP_PPP_A!X35</f>
        <v>4660.531291971377</v>
      </c>
      <c r="T35" s="9">
        <f>S35-GDP_PPP_A!V35-GDP_PPP_A!W35-GDP_PPP_A!X35</f>
        <v>3723.8312919713776</v>
      </c>
      <c r="U35" s="9"/>
      <c r="V35" s="3">
        <v>74.9</v>
      </c>
      <c r="W35" s="3">
        <v>124.9</v>
      </c>
      <c r="X35" s="3">
        <v>736.9</v>
      </c>
      <c r="Y35" s="3"/>
      <c r="Z35" s="11" t="s">
        <v>497</v>
      </c>
      <c r="AA35" s="11" t="s">
        <v>497</v>
      </c>
      <c r="AB35" s="10" t="s">
        <v>497</v>
      </c>
      <c r="AC35" s="10" t="s">
        <v>497</v>
      </c>
      <c r="AD35" s="11" t="s">
        <v>497</v>
      </c>
      <c r="AE35" s="11" t="s">
        <v>497</v>
      </c>
      <c r="AF35" s="11" t="s">
        <v>497</v>
      </c>
      <c r="AG35" s="11" t="s">
        <v>497</v>
      </c>
      <c r="AH35" s="11" t="s">
        <v>497</v>
      </c>
      <c r="AI35" s="11" t="s">
        <v>497</v>
      </c>
      <c r="AJ35" s="11" t="s">
        <v>497</v>
      </c>
      <c r="AK35" s="11" t="s">
        <v>497</v>
      </c>
    </row>
    <row r="36" spans="1:37" ht="12.75">
      <c r="A36" s="2" t="s">
        <v>544</v>
      </c>
      <c r="B36" s="3">
        <v>119.9</v>
      </c>
      <c r="C36" s="3">
        <v>152.5</v>
      </c>
      <c r="D36" s="3">
        <v>77.8</v>
      </c>
      <c r="E36" s="3">
        <v>858.5</v>
      </c>
      <c r="F36" s="4" t="s">
        <v>497</v>
      </c>
      <c r="G36" s="3">
        <f>G37*GDP_PPP_A!Q36/GDP_PPP_A!Q37</f>
        <v>1154.1071636392232</v>
      </c>
      <c r="H36" s="3">
        <v>98</v>
      </c>
      <c r="I36" s="3">
        <v>36.3</v>
      </c>
      <c r="J36" s="3">
        <v>827.5</v>
      </c>
      <c r="K36" s="3">
        <v>7.79</v>
      </c>
      <c r="L36" s="3">
        <v>228.5</v>
      </c>
      <c r="M36" s="3">
        <v>93</v>
      </c>
      <c r="N36" s="3">
        <v>426.3</v>
      </c>
      <c r="P36" s="3">
        <v>4822.6</v>
      </c>
      <c r="Q36" s="3">
        <v>1043.2</v>
      </c>
      <c r="S36" s="9">
        <f>GDP_PPP_A!B36+GDP_PPP_A!C36+GDP_PPP_A!V36+GDP_PPP_A!D36+GDP_PPP_A!E36+G36+GDP_PPP_A!H36+GDP_PPP_A!I36+GDP_PPP_A!J36+GDP_PPP_A!K36+GDP_PPP_A!L36+GDP_PPP_A!M36+GDP_PPP_A!N36+GDP_PPP_A!W36+GDP_PPP_A!X36</f>
        <v>5088.497163639223</v>
      </c>
      <c r="T36" s="9">
        <f>S36-GDP_PPP_A!V36-GDP_PPP_A!W36-GDP_PPP_A!X36</f>
        <v>4080.1971636392223</v>
      </c>
      <c r="U36" s="9"/>
      <c r="V36" s="3">
        <v>79.1</v>
      </c>
      <c r="W36" s="3">
        <v>135.3</v>
      </c>
      <c r="X36" s="3">
        <v>793.9</v>
      </c>
      <c r="Y36" s="3"/>
      <c r="Z36" s="11" t="s">
        <v>497</v>
      </c>
      <c r="AA36" s="11" t="s">
        <v>497</v>
      </c>
      <c r="AB36" s="10" t="s">
        <v>497</v>
      </c>
      <c r="AC36" s="10" t="s">
        <v>497</v>
      </c>
      <c r="AD36" s="11" t="s">
        <v>497</v>
      </c>
      <c r="AE36" s="11" t="s">
        <v>497</v>
      </c>
      <c r="AF36" s="11" t="s">
        <v>497</v>
      </c>
      <c r="AG36" s="11" t="s">
        <v>497</v>
      </c>
      <c r="AH36" s="11" t="s">
        <v>497</v>
      </c>
      <c r="AI36" s="11" t="s">
        <v>497</v>
      </c>
      <c r="AJ36" s="11" t="s">
        <v>497</v>
      </c>
      <c r="AK36" s="11" t="s">
        <v>497</v>
      </c>
    </row>
    <row r="37" spans="1:37" ht="12.75">
      <c r="A37" s="2" t="s">
        <v>545</v>
      </c>
      <c r="B37" s="3">
        <v>131.1</v>
      </c>
      <c r="C37" s="3">
        <v>164.4</v>
      </c>
      <c r="D37" s="3">
        <v>81</v>
      </c>
      <c r="E37" s="3">
        <v>921.3</v>
      </c>
      <c r="F37" s="4" t="s">
        <v>497</v>
      </c>
      <c r="G37" s="3">
        <f>G38*GDP_PPP_A!Q37/GDP_PPP_A!Q38</f>
        <v>1275.248588503578</v>
      </c>
      <c r="H37" s="3">
        <v>102.5</v>
      </c>
      <c r="I37" s="3">
        <v>40.9</v>
      </c>
      <c r="J37" s="3">
        <v>881.9</v>
      </c>
      <c r="K37" s="3">
        <v>8.57</v>
      </c>
      <c r="L37" s="3">
        <v>248.5</v>
      </c>
      <c r="M37" s="3">
        <v>101</v>
      </c>
      <c r="N37" s="3">
        <v>462.4</v>
      </c>
      <c r="P37" s="3">
        <v>5128.1</v>
      </c>
      <c r="Q37" s="3">
        <v>1152.7</v>
      </c>
      <c r="S37" s="9">
        <f>GDP_PPP_A!B37+GDP_PPP_A!C37+GDP_PPP_A!V37+GDP_PPP_A!D37+GDP_PPP_A!E37+G37+GDP_PPP_A!H37+GDP_PPP_A!I37+GDP_PPP_A!J37+GDP_PPP_A!K37+GDP_PPP_A!L37+GDP_PPP_A!M37+GDP_PPP_A!N37+GDP_PPP_A!W37+GDP_PPP_A!X37</f>
        <v>5481.018588503578</v>
      </c>
      <c r="T37" s="9">
        <f>S37-GDP_PPP_A!V37-GDP_PPP_A!W37-GDP_PPP_A!X37</f>
        <v>4418.818588503578</v>
      </c>
      <c r="U37" s="9"/>
      <c r="V37" s="3">
        <v>83.5</v>
      </c>
      <c r="W37" s="3">
        <v>142.9</v>
      </c>
      <c r="X37" s="3">
        <v>835.8</v>
      </c>
      <c r="Y37" s="3"/>
      <c r="Z37" s="11" t="s">
        <v>497</v>
      </c>
      <c r="AA37" s="2">
        <v>6.2</v>
      </c>
      <c r="AB37" s="9">
        <v>108</v>
      </c>
      <c r="AC37" s="10" t="s">
        <v>497</v>
      </c>
      <c r="AD37" s="11" t="s">
        <v>497</v>
      </c>
      <c r="AE37" s="2">
        <v>19.91</v>
      </c>
      <c r="AF37" s="2">
        <v>30.53</v>
      </c>
      <c r="AG37" s="11" t="s">
        <v>497</v>
      </c>
      <c r="AH37" s="2">
        <v>202</v>
      </c>
      <c r="AI37" s="2">
        <v>110.2</v>
      </c>
      <c r="AJ37" s="11" t="s">
        <v>497</v>
      </c>
      <c r="AK37" s="2">
        <v>20.2</v>
      </c>
    </row>
    <row r="38" spans="1:37" ht="12.75">
      <c r="A38" s="2" t="s">
        <v>546</v>
      </c>
      <c r="B38" s="3">
        <v>142.5</v>
      </c>
      <c r="C38" s="3">
        <v>175.8</v>
      </c>
      <c r="D38" s="3">
        <v>79.6</v>
      </c>
      <c r="E38" s="3">
        <v>978.8</v>
      </c>
      <c r="F38" s="3">
        <v>1406.9</v>
      </c>
      <c r="G38" s="3">
        <f aca="true" t="shared" si="0" ref="G38:G53">F38</f>
        <v>1406.9</v>
      </c>
      <c r="H38" s="3">
        <v>110.9</v>
      </c>
      <c r="I38" s="3">
        <v>43.7</v>
      </c>
      <c r="J38" s="3">
        <v>938.6</v>
      </c>
      <c r="K38" s="3">
        <v>9.77</v>
      </c>
      <c r="L38" s="3">
        <v>267.1</v>
      </c>
      <c r="M38" s="3">
        <v>110.7</v>
      </c>
      <c r="N38" s="3">
        <v>497.7</v>
      </c>
      <c r="P38" s="3">
        <v>5372.4</v>
      </c>
      <c r="Q38" s="3">
        <v>1271.7</v>
      </c>
      <c r="S38" s="9">
        <f>GDP_PPP_A!B38+GDP_PPP_A!C38+GDP_PPP_A!V38+GDP_PPP_A!D38+GDP_PPP_A!E38+G38+GDP_PPP_A!H38+GDP_PPP_A!I38+GDP_PPP_A!J38+GDP_PPP_A!K38+GDP_PPP_A!L38+GDP_PPP_A!M38+GDP_PPP_A!N38+GDP_PPP_A!W38+GDP_PPP_A!X38</f>
        <v>5864.57</v>
      </c>
      <c r="T38" s="9">
        <f>S38-GDP_PPP_A!V38-GDP_PPP_A!W38-GDP_PPP_A!X38</f>
        <v>4762.07</v>
      </c>
      <c r="U38" s="9"/>
      <c r="V38" s="3">
        <v>88.8</v>
      </c>
      <c r="W38" s="3">
        <v>148.4</v>
      </c>
      <c r="X38" s="3">
        <v>865.3</v>
      </c>
      <c r="Y38" s="3"/>
      <c r="Z38" s="2">
        <v>41.1</v>
      </c>
      <c r="AA38" s="2">
        <v>6.55</v>
      </c>
      <c r="AB38" s="9">
        <v>100.2</v>
      </c>
      <c r="AC38" s="10" t="s">
        <v>497</v>
      </c>
      <c r="AD38" s="2">
        <v>75.6</v>
      </c>
      <c r="AE38" s="2">
        <v>18.27</v>
      </c>
      <c r="AF38" s="2">
        <v>30.23</v>
      </c>
      <c r="AG38" s="2">
        <v>3.42</v>
      </c>
      <c r="AH38" s="2">
        <v>197.2</v>
      </c>
      <c r="AI38" s="2">
        <v>100.6</v>
      </c>
      <c r="AJ38" s="11" t="s">
        <v>497</v>
      </c>
      <c r="AK38" s="2">
        <v>19.32</v>
      </c>
    </row>
    <row r="39" spans="1:37" ht="12.75">
      <c r="A39" s="2" t="s">
        <v>547</v>
      </c>
      <c r="B39" s="3">
        <v>150.3</v>
      </c>
      <c r="C39" s="3">
        <v>183.8</v>
      </c>
      <c r="D39" s="3">
        <v>78.9</v>
      </c>
      <c r="E39" s="3">
        <v>1027.8</v>
      </c>
      <c r="F39" s="3">
        <v>1481.4</v>
      </c>
      <c r="G39" s="3">
        <f t="shared" si="0"/>
        <v>1481.4</v>
      </c>
      <c r="H39" s="3">
        <v>115</v>
      </c>
      <c r="I39" s="3">
        <v>46.5</v>
      </c>
      <c r="J39" s="3">
        <v>974.1</v>
      </c>
      <c r="K39" s="3">
        <v>10.25</v>
      </c>
      <c r="L39" s="3">
        <v>279.2</v>
      </c>
      <c r="M39" s="3">
        <v>115.2</v>
      </c>
      <c r="N39" s="3">
        <v>517.4</v>
      </c>
      <c r="P39" s="3">
        <v>5718.7</v>
      </c>
      <c r="Q39" s="4" t="s">
        <v>497</v>
      </c>
      <c r="S39" s="9">
        <f>GDP_PPP_A!B39+GDP_PPP_A!C39+GDP_PPP_A!V39+GDP_PPP_A!D39+GDP_PPP_A!E39+G39+GDP_PPP_A!H39+GDP_PPP_A!I39+GDP_PPP_A!J39+GDP_PPP_A!K39+GDP_PPP_A!L39+GDP_PPP_A!M39+GDP_PPP_A!N39+GDP_PPP_A!W39+GDP_PPP_A!X39</f>
        <v>6117.849999999999</v>
      </c>
      <c r="T39" s="9">
        <f>S39-GDP_PPP_A!V39-GDP_PPP_A!W39-GDP_PPP_A!X39</f>
        <v>4979.849999999999</v>
      </c>
      <c r="U39" s="9"/>
      <c r="V39" s="3">
        <v>93.2</v>
      </c>
      <c r="W39" s="3">
        <v>151</v>
      </c>
      <c r="X39" s="3">
        <v>893.8</v>
      </c>
      <c r="Y39" s="3"/>
      <c r="Z39" s="2">
        <v>39.27</v>
      </c>
      <c r="AA39" s="2">
        <v>7.4</v>
      </c>
      <c r="AB39" s="10">
        <v>102.6</v>
      </c>
      <c r="AC39" s="10" t="s">
        <v>497</v>
      </c>
      <c r="AD39" s="2">
        <v>76.3</v>
      </c>
      <c r="AE39" s="2">
        <v>12.78</v>
      </c>
      <c r="AF39" s="2">
        <v>24.52</v>
      </c>
      <c r="AG39" s="2">
        <v>3.687</v>
      </c>
      <c r="AH39" s="2">
        <v>208.2</v>
      </c>
      <c r="AI39" s="2">
        <v>94.6</v>
      </c>
      <c r="AJ39" s="2">
        <v>30.65</v>
      </c>
      <c r="AK39" s="2">
        <v>18.81</v>
      </c>
    </row>
    <row r="40" spans="1:37" ht="12.75">
      <c r="A40" s="2" t="s">
        <v>548</v>
      </c>
      <c r="B40" s="3">
        <v>151.8</v>
      </c>
      <c r="C40" s="3">
        <v>183.2</v>
      </c>
      <c r="D40" s="3">
        <v>78.4</v>
      </c>
      <c r="E40" s="3">
        <v>1024.2</v>
      </c>
      <c r="F40" s="3">
        <v>1479.1</v>
      </c>
      <c r="G40" s="3">
        <f t="shared" si="0"/>
        <v>1479.1</v>
      </c>
      <c r="H40" s="3">
        <v>113.9</v>
      </c>
      <c r="I40" s="3">
        <v>48.1</v>
      </c>
      <c r="J40" s="3">
        <v>971.8</v>
      </c>
      <c r="K40" s="3">
        <v>10.75</v>
      </c>
      <c r="L40" s="3">
        <v>282.9</v>
      </c>
      <c r="M40" s="3">
        <v>113.6</v>
      </c>
      <c r="N40" s="3">
        <v>515.4</v>
      </c>
      <c r="P40" s="3">
        <v>5910.9</v>
      </c>
      <c r="Q40" s="4" t="s">
        <v>497</v>
      </c>
      <c r="S40" s="9">
        <f>GDP_PPP_A!B40+GDP_PPP_A!C40+GDP_PPP_A!V40+GDP_PPP_A!D40+GDP_PPP_A!E40+G40+GDP_PPP_A!H40+GDP_PPP_A!I40+GDP_PPP_A!J40+GDP_PPP_A!K40+GDP_PPP_A!L40+GDP_PPP_A!M40+GDP_PPP_A!N40+GDP_PPP_A!W40+GDP_PPP_A!X40</f>
        <v>6137.45</v>
      </c>
      <c r="T40" s="9">
        <f>S40-GDP_PPP_A!V40-GDP_PPP_A!W40-GDP_PPP_A!X40</f>
        <v>4973.15</v>
      </c>
      <c r="U40" s="9"/>
      <c r="V40" s="3">
        <v>93.8</v>
      </c>
      <c r="W40" s="3">
        <v>149</v>
      </c>
      <c r="X40" s="3">
        <v>921.5</v>
      </c>
      <c r="Y40" s="3"/>
      <c r="Z40" s="2">
        <v>38.94</v>
      </c>
      <c r="AA40" s="2">
        <v>7.5</v>
      </c>
      <c r="AB40" s="10">
        <v>103.4</v>
      </c>
      <c r="AC40" s="10">
        <v>7.44</v>
      </c>
      <c r="AD40" s="2">
        <v>76.3</v>
      </c>
      <c r="AE40" s="2">
        <v>11.39</v>
      </c>
      <c r="AF40" s="2">
        <v>20.67</v>
      </c>
      <c r="AG40" s="2">
        <v>3.878</v>
      </c>
      <c r="AH40" s="2">
        <v>217.4</v>
      </c>
      <c r="AI40" s="2">
        <v>96.6</v>
      </c>
      <c r="AJ40" s="2">
        <v>33.06</v>
      </c>
      <c r="AK40" s="2">
        <v>19.47</v>
      </c>
    </row>
    <row r="41" spans="1:37" ht="12.75">
      <c r="A41" s="2" t="s">
        <v>549</v>
      </c>
      <c r="B41" s="3">
        <v>158.9</v>
      </c>
      <c r="C41" s="3">
        <v>192.9</v>
      </c>
      <c r="D41" s="3">
        <v>83.1</v>
      </c>
      <c r="E41" s="3">
        <v>1066.2</v>
      </c>
      <c r="F41" s="3">
        <v>1548.4</v>
      </c>
      <c r="G41" s="3">
        <f t="shared" si="0"/>
        <v>1548.4</v>
      </c>
      <c r="H41" s="3">
        <v>118.5</v>
      </c>
      <c r="I41" s="3">
        <v>51.9</v>
      </c>
      <c r="J41" s="3">
        <v>1012.9</v>
      </c>
      <c r="K41" s="3">
        <v>11.38</v>
      </c>
      <c r="L41" s="3">
        <v>296.7</v>
      </c>
      <c r="M41" s="3">
        <v>117</v>
      </c>
      <c r="N41" s="3">
        <v>538.1</v>
      </c>
      <c r="P41" s="3">
        <v>6272.7</v>
      </c>
      <c r="Q41" s="4" t="s">
        <v>497</v>
      </c>
      <c r="S41" s="9">
        <f>GDP_PPP_A!B41+GDP_PPP_A!C41+GDP_PPP_A!V41+GDP_PPP_A!D41+GDP_PPP_A!E41+G41+GDP_PPP_A!H41+GDP_PPP_A!I41+GDP_PPP_A!J41+GDP_PPP_A!K41+GDP_PPP_A!L41+GDP_PPP_A!M41+GDP_PPP_A!N41+GDP_PPP_A!W41+GDP_PPP_A!X41</f>
        <v>6436.18</v>
      </c>
      <c r="T41" s="9">
        <f>S41-GDP_PPP_A!V41-GDP_PPP_A!W41-GDP_PPP_A!X41</f>
        <v>5195.9800000000005</v>
      </c>
      <c r="U41" s="9"/>
      <c r="V41" s="3">
        <v>100.9</v>
      </c>
      <c r="W41" s="3">
        <v>158.2</v>
      </c>
      <c r="X41" s="3">
        <v>981.1</v>
      </c>
      <c r="Y41" s="3"/>
      <c r="Z41" s="2">
        <v>40.43</v>
      </c>
      <c r="AA41" s="2">
        <v>8.1</v>
      </c>
      <c r="AB41" s="10">
        <v>107.8</v>
      </c>
      <c r="AC41" s="10">
        <v>7.46</v>
      </c>
      <c r="AD41" s="2">
        <v>80.1</v>
      </c>
      <c r="AE41" s="2">
        <v>11.87</v>
      </c>
      <c r="AF41" s="2">
        <v>19.02</v>
      </c>
      <c r="AG41" s="2">
        <v>4.181</v>
      </c>
      <c r="AH41" s="2">
        <v>233.4</v>
      </c>
      <c r="AI41" s="2">
        <v>102.4</v>
      </c>
      <c r="AJ41" s="2">
        <v>35.8</v>
      </c>
      <c r="AK41" s="2">
        <v>20.92</v>
      </c>
    </row>
    <row r="42" spans="1:37" ht="12.75">
      <c r="A42" s="2" t="s">
        <v>550</v>
      </c>
      <c r="B42" s="3">
        <v>156.6</v>
      </c>
      <c r="C42" s="3">
        <v>191</v>
      </c>
      <c r="D42" s="3">
        <v>83.2</v>
      </c>
      <c r="E42" s="3">
        <v>1055.6</v>
      </c>
      <c r="F42" s="3">
        <v>1526</v>
      </c>
      <c r="G42" s="3">
        <f t="shared" si="0"/>
        <v>1526</v>
      </c>
      <c r="H42" s="3">
        <v>117</v>
      </c>
      <c r="I42" s="3">
        <v>55.1</v>
      </c>
      <c r="J42" s="3">
        <v>1008.3</v>
      </c>
      <c r="K42" s="3">
        <v>11.17</v>
      </c>
      <c r="L42" s="3">
        <v>295.7</v>
      </c>
      <c r="M42" s="3">
        <v>118</v>
      </c>
      <c r="N42" s="3">
        <v>534.8</v>
      </c>
      <c r="P42" s="3">
        <v>6220.9</v>
      </c>
      <c r="Q42" s="4" t="s">
        <v>497</v>
      </c>
      <c r="S42" s="9">
        <f>GDP_PPP_A!B42+GDP_PPP_A!C42+GDP_PPP_A!V42+GDP_PPP_A!D42+GDP_PPP_A!E42+G42+GDP_PPP_A!H42+GDP_PPP_A!I42+GDP_PPP_A!J42+GDP_PPP_A!K42+GDP_PPP_A!L42+GDP_PPP_A!M42+GDP_PPP_A!N42+GDP_PPP_A!W42+GDP_PPP_A!X42</f>
        <v>6388.37</v>
      </c>
      <c r="T42" s="9">
        <f>S42-GDP_PPP_A!V42-GDP_PPP_A!W42-GDP_PPP_A!X42</f>
        <v>5152.469999999999</v>
      </c>
      <c r="U42" s="9"/>
      <c r="V42" s="3">
        <v>100.6</v>
      </c>
      <c r="W42" s="3">
        <v>159.2</v>
      </c>
      <c r="X42" s="3">
        <v>976.1</v>
      </c>
      <c r="Y42" s="3"/>
      <c r="Z42" s="2">
        <v>40.22</v>
      </c>
      <c r="AA42" s="2">
        <v>8.62</v>
      </c>
      <c r="AB42" s="10">
        <v>110.4</v>
      </c>
      <c r="AC42" s="10">
        <v>7.55</v>
      </c>
      <c r="AD42" s="2">
        <v>78.6</v>
      </c>
      <c r="AE42" s="2">
        <v>11.38</v>
      </c>
      <c r="AF42" s="2">
        <v>19</v>
      </c>
      <c r="AG42" s="2">
        <v>4.296</v>
      </c>
      <c r="AH42" s="2">
        <v>241.5</v>
      </c>
      <c r="AI42" s="2">
        <v>106.1</v>
      </c>
      <c r="AJ42" s="2">
        <v>36.65</v>
      </c>
      <c r="AK42" s="2">
        <v>21.06</v>
      </c>
    </row>
    <row r="43" spans="1:37" ht="12.75">
      <c r="A43" s="2" t="s">
        <v>551</v>
      </c>
      <c r="B43" s="3">
        <v>165.2</v>
      </c>
      <c r="C43" s="3">
        <v>196.8</v>
      </c>
      <c r="D43" s="3">
        <v>87.5</v>
      </c>
      <c r="E43" s="3">
        <v>1104.5</v>
      </c>
      <c r="F43" s="3">
        <v>1588.1</v>
      </c>
      <c r="G43" s="3">
        <f t="shared" si="0"/>
        <v>1588.1</v>
      </c>
      <c r="H43" s="3">
        <v>122.7</v>
      </c>
      <c r="I43" s="3">
        <v>60.9</v>
      </c>
      <c r="J43" s="3">
        <v>1056.2</v>
      </c>
      <c r="K43" s="3">
        <v>11.83</v>
      </c>
      <c r="L43" s="3">
        <v>312.1</v>
      </c>
      <c r="M43" s="3">
        <v>124.3</v>
      </c>
      <c r="N43" s="3">
        <v>563.8</v>
      </c>
      <c r="P43" s="3">
        <v>6658.3</v>
      </c>
      <c r="Q43" s="4" t="s">
        <v>497</v>
      </c>
      <c r="S43" s="9">
        <f>GDP_PPP_A!B43+GDP_PPP_A!C43+GDP_PPP_A!V43+GDP_PPP_A!D43+GDP_PPP_A!E43+G43+GDP_PPP_A!H43+GDP_PPP_A!I43+GDP_PPP_A!J43+GDP_PPP_A!K43+GDP_PPP_A!L43+GDP_PPP_A!M43+GDP_PPP_A!N43+GDP_PPP_A!W43+GDP_PPP_A!X43</f>
        <v>6706.93</v>
      </c>
      <c r="T43" s="9">
        <f>S43-GDP_PPP_A!V43-GDP_PPP_A!W43-GDP_PPP_A!X43</f>
        <v>5393.93</v>
      </c>
      <c r="U43" s="9"/>
      <c r="V43" s="3">
        <v>106.9</v>
      </c>
      <c r="W43" s="3">
        <v>166.7</v>
      </c>
      <c r="X43" s="3">
        <v>1039.4</v>
      </c>
      <c r="Y43" s="3"/>
      <c r="Z43" s="2">
        <v>37.6</v>
      </c>
      <c r="AA43" s="2">
        <v>9.05</v>
      </c>
      <c r="AB43" s="10">
        <v>118.7</v>
      </c>
      <c r="AC43" s="10">
        <v>8.13</v>
      </c>
      <c r="AD43" s="2">
        <v>82.1</v>
      </c>
      <c r="AE43" s="2">
        <v>12.19</v>
      </c>
      <c r="AF43" s="2">
        <v>20.52</v>
      </c>
      <c r="AG43" s="2">
        <v>4.609</v>
      </c>
      <c r="AH43" s="2">
        <v>264.1</v>
      </c>
      <c r="AI43" s="2">
        <v>113.8</v>
      </c>
      <c r="AJ43" s="2">
        <v>40.14</v>
      </c>
      <c r="AK43" s="2">
        <v>22.54</v>
      </c>
    </row>
    <row r="44" spans="1:37" ht="12.75">
      <c r="A44" s="2" t="s">
        <v>552</v>
      </c>
      <c r="B44" s="3">
        <v>170.2</v>
      </c>
      <c r="C44" s="3">
        <v>205.5</v>
      </c>
      <c r="D44" s="3">
        <v>96.8</v>
      </c>
      <c r="E44" s="3">
        <v>1172.3</v>
      </c>
      <c r="F44" s="3">
        <v>1639.9</v>
      </c>
      <c r="G44" s="3">
        <f t="shared" si="0"/>
        <v>1639.9</v>
      </c>
      <c r="H44" s="3">
        <v>131.2</v>
      </c>
      <c r="I44" s="3">
        <v>70.6</v>
      </c>
      <c r="J44" s="3">
        <v>1095.3</v>
      </c>
      <c r="K44" s="3">
        <v>13.11</v>
      </c>
      <c r="L44" s="3">
        <v>332.2</v>
      </c>
      <c r="M44" s="3">
        <v>133.3</v>
      </c>
      <c r="N44" s="3">
        <v>594.2</v>
      </c>
      <c r="P44" s="3">
        <v>7132.6</v>
      </c>
      <c r="Q44" s="4" t="s">
        <v>497</v>
      </c>
      <c r="S44" s="9">
        <f>GDP_PPP_A!B44+GDP_PPP_A!C44+GDP_PPP_A!V44+GDP_PPP_A!D44+GDP_PPP_A!E44+G44+GDP_PPP_A!H44+GDP_PPP_A!I44+GDP_PPP_A!J44+GDP_PPP_A!K44+GDP_PPP_A!L44+GDP_PPP_A!M44+GDP_PPP_A!N44+GDP_PPP_A!W44+GDP_PPP_A!X44</f>
        <v>7061.009999999998</v>
      </c>
      <c r="T44" s="9">
        <f>S44-GDP_PPP_A!V44-GDP_PPP_A!W44-GDP_PPP_A!X44</f>
        <v>5654.609999999999</v>
      </c>
      <c r="U44" s="9"/>
      <c r="V44" s="3">
        <v>113.3</v>
      </c>
      <c r="W44" s="3">
        <v>173.5</v>
      </c>
      <c r="X44" s="3">
        <v>1119.6</v>
      </c>
      <c r="Y44" s="3"/>
      <c r="Z44" s="2">
        <v>36.46</v>
      </c>
      <c r="AA44" s="2">
        <v>9.48</v>
      </c>
      <c r="AB44" s="10">
        <v>120.7</v>
      </c>
      <c r="AC44" s="10">
        <v>9.25</v>
      </c>
      <c r="AD44" s="2">
        <v>88</v>
      </c>
      <c r="AE44" s="2">
        <v>13.52</v>
      </c>
      <c r="AF44" s="2">
        <v>22.5</v>
      </c>
      <c r="AG44" s="2">
        <v>4.952</v>
      </c>
      <c r="AH44" s="2">
        <v>289</v>
      </c>
      <c r="AI44" s="2">
        <v>109.6</v>
      </c>
      <c r="AJ44" s="2">
        <v>43.03</v>
      </c>
      <c r="AK44" s="2">
        <v>24.21</v>
      </c>
    </row>
    <row r="45" spans="1:37" ht="12.75">
      <c r="A45" s="2" t="s">
        <v>553</v>
      </c>
      <c r="B45" s="3">
        <v>176.7</v>
      </c>
      <c r="C45" s="3">
        <v>213</v>
      </c>
      <c r="D45" s="3">
        <v>104.3</v>
      </c>
      <c r="E45" s="3">
        <v>1231.9</v>
      </c>
      <c r="F45" s="3">
        <v>1687.3</v>
      </c>
      <c r="G45" s="3">
        <f t="shared" si="0"/>
        <v>1687.3</v>
      </c>
      <c r="H45" s="3">
        <v>137.3</v>
      </c>
      <c r="I45" s="3">
        <v>77.8</v>
      </c>
      <c r="J45" s="3">
        <v>1155.3</v>
      </c>
      <c r="K45" s="3">
        <v>14.52</v>
      </c>
      <c r="L45" s="3">
        <v>350.3</v>
      </c>
      <c r="M45" s="3">
        <v>142.8</v>
      </c>
      <c r="N45" s="3">
        <v>634.3</v>
      </c>
      <c r="P45" s="3">
        <v>7557.3</v>
      </c>
      <c r="Q45" s="4" t="s">
        <v>497</v>
      </c>
      <c r="S45" s="9">
        <f>GDP_PPP_A!B45+GDP_PPP_A!C45+GDP_PPP_A!V45+GDP_PPP_A!D45+GDP_PPP_A!E45+G45+GDP_PPP_A!H45+GDP_PPP_A!I45+GDP_PPP_A!J45+GDP_PPP_A!K45+GDP_PPP_A!L45+GDP_PPP_A!M45+GDP_PPP_A!N45+GDP_PPP_A!W45+GDP_PPP_A!X45</f>
        <v>7395.52</v>
      </c>
      <c r="T45" s="9">
        <f>S45-GDP_PPP_A!V45-GDP_PPP_A!W45-GDP_PPP_A!X45</f>
        <v>5925.52</v>
      </c>
      <c r="U45" s="9"/>
      <c r="V45" s="3">
        <v>117.7</v>
      </c>
      <c r="W45" s="3">
        <v>179.7</v>
      </c>
      <c r="X45" s="3">
        <v>1172.6</v>
      </c>
      <c r="Y45" s="3"/>
      <c r="Z45" s="2">
        <v>38.51</v>
      </c>
      <c r="AA45" s="2">
        <v>10.12</v>
      </c>
      <c r="AB45" s="10">
        <v>121.3</v>
      </c>
      <c r="AC45" s="10">
        <v>9.82</v>
      </c>
      <c r="AD45" s="2">
        <v>93.8</v>
      </c>
      <c r="AE45" s="2">
        <v>14.4</v>
      </c>
      <c r="AF45" s="2">
        <v>24.54</v>
      </c>
      <c r="AG45" s="2">
        <v>5.206</v>
      </c>
      <c r="AH45" s="2">
        <v>307.9</v>
      </c>
      <c r="AI45" s="2">
        <v>106</v>
      </c>
      <c r="AJ45" s="2">
        <v>45.59</v>
      </c>
      <c r="AK45" s="2">
        <v>25.57</v>
      </c>
    </row>
    <row r="46" spans="1:37" ht="12.75">
      <c r="A46" s="2" t="s">
        <v>554</v>
      </c>
      <c r="B46" s="3">
        <v>187.9</v>
      </c>
      <c r="C46" s="3">
        <v>221.7</v>
      </c>
      <c r="D46" s="3">
        <v>107.7</v>
      </c>
      <c r="E46" s="3">
        <v>1287.7</v>
      </c>
      <c r="F46" s="3">
        <v>1753</v>
      </c>
      <c r="G46" s="3">
        <f t="shared" si="0"/>
        <v>1753</v>
      </c>
      <c r="H46" s="3">
        <v>144.8</v>
      </c>
      <c r="I46" s="3">
        <v>86</v>
      </c>
      <c r="J46" s="3">
        <v>1197.2</v>
      </c>
      <c r="K46" s="3">
        <v>16.68</v>
      </c>
      <c r="L46" s="3">
        <v>368.5</v>
      </c>
      <c r="M46" s="3">
        <v>154.3</v>
      </c>
      <c r="N46" s="3">
        <v>691.8</v>
      </c>
      <c r="P46" s="3">
        <v>8052</v>
      </c>
      <c r="Q46" s="4" t="s">
        <v>497</v>
      </c>
      <c r="S46" s="9">
        <f>GDP_PPP_A!B46+GDP_PPP_A!C46+GDP_PPP_A!V46+GDP_PPP_A!D46+GDP_PPP_A!E46+G46+GDP_PPP_A!H46+GDP_PPP_A!I46+GDP_PPP_A!J46+GDP_PPP_A!K46+GDP_PPP_A!L46+GDP_PPP_A!M46+GDP_PPP_A!N46+GDP_PPP_A!W46+GDP_PPP_A!X46</f>
        <v>7767.380000000001</v>
      </c>
      <c r="T46" s="9">
        <f>S46-GDP_PPP_A!V46-GDP_PPP_A!W46-GDP_PPP_A!X46</f>
        <v>6217.280000000002</v>
      </c>
      <c r="U46" s="9"/>
      <c r="V46" s="3">
        <v>126.2</v>
      </c>
      <c r="W46" s="3">
        <v>194.4</v>
      </c>
      <c r="X46" s="3">
        <v>1229.5</v>
      </c>
      <c r="Y46" s="3"/>
      <c r="Z46" s="2">
        <v>40.19</v>
      </c>
      <c r="AA46" s="2">
        <v>10.82</v>
      </c>
      <c r="AB46" s="10">
        <v>125.2</v>
      </c>
      <c r="AC46" s="10">
        <v>10.05</v>
      </c>
      <c r="AD46" s="2">
        <v>99.7</v>
      </c>
      <c r="AE46" s="2">
        <v>15.16</v>
      </c>
      <c r="AF46" s="2">
        <v>24.6</v>
      </c>
      <c r="AG46" s="2">
        <v>5.525</v>
      </c>
      <c r="AH46" s="2">
        <v>326.9</v>
      </c>
      <c r="AI46" s="2">
        <v>106.9</v>
      </c>
      <c r="AJ46" s="2">
        <v>47.17</v>
      </c>
      <c r="AK46" s="2">
        <v>27.49</v>
      </c>
    </row>
    <row r="47" spans="1:37" ht="12.75">
      <c r="A47" s="2" t="s">
        <v>555</v>
      </c>
      <c r="B47" s="3">
        <v>202.4</v>
      </c>
      <c r="C47" s="3">
        <v>240.2</v>
      </c>
      <c r="D47" s="3">
        <v>117.5</v>
      </c>
      <c r="E47" s="3">
        <v>1384.9</v>
      </c>
      <c r="F47" s="3">
        <v>1847.9</v>
      </c>
      <c r="G47" s="3">
        <f t="shared" si="0"/>
        <v>1847.9</v>
      </c>
      <c r="H47" s="3">
        <v>156.3</v>
      </c>
      <c r="I47" s="3">
        <v>96.3</v>
      </c>
      <c r="J47" s="3">
        <v>1269.5</v>
      </c>
      <c r="K47" s="3">
        <v>18.93</v>
      </c>
      <c r="L47" s="3">
        <v>398.9</v>
      </c>
      <c r="M47" s="3">
        <v>165.3</v>
      </c>
      <c r="N47" s="3">
        <v>746.6</v>
      </c>
      <c r="P47" s="3">
        <v>8607.3</v>
      </c>
      <c r="Q47" s="4" t="s">
        <v>497</v>
      </c>
      <c r="S47" s="9">
        <f>GDP_PPP_A!B47+GDP_PPP_A!C47+GDP_PPP_A!V47+GDP_PPP_A!D47+GDP_PPP_A!E47+G47+GDP_PPP_A!H47+GDP_PPP_A!I47+GDP_PPP_A!J47+GDP_PPP_A!K47+GDP_PPP_A!L47+GDP_PPP_A!M47+GDP_PPP_A!N47+GDP_PPP_A!W47+GDP_PPP_A!X47</f>
        <v>8315.53</v>
      </c>
      <c r="T47" s="9">
        <f>S47-GDP_PPP_A!V47-GDP_PPP_A!W47-GDP_PPP_A!X47</f>
        <v>6644.7300000000005</v>
      </c>
      <c r="U47" s="9"/>
      <c r="V47" s="3">
        <v>135.3</v>
      </c>
      <c r="W47" s="3">
        <v>210</v>
      </c>
      <c r="X47" s="3">
        <v>1325.5</v>
      </c>
      <c r="Y47" s="3"/>
      <c r="Z47" s="2">
        <v>43.51</v>
      </c>
      <c r="AA47" s="2">
        <v>11.82</v>
      </c>
      <c r="AB47" s="10">
        <v>131.6</v>
      </c>
      <c r="AC47" s="10">
        <v>11.3</v>
      </c>
      <c r="AD47" s="2">
        <v>107.9</v>
      </c>
      <c r="AE47" s="2">
        <v>16.63</v>
      </c>
      <c r="AF47" s="2">
        <v>26.82</v>
      </c>
      <c r="AG47" s="2">
        <v>5.966</v>
      </c>
      <c r="AH47" s="2">
        <v>349.7</v>
      </c>
      <c r="AI47" s="2">
        <v>112.3</v>
      </c>
      <c r="AJ47" s="2">
        <v>51.12</v>
      </c>
      <c r="AK47" s="2">
        <v>29.12</v>
      </c>
    </row>
    <row r="48" spans="1:37" ht="12.75">
      <c r="A48" s="2" t="s">
        <v>556</v>
      </c>
      <c r="B48" s="3">
        <v>204.8</v>
      </c>
      <c r="C48" s="3">
        <v>251.4</v>
      </c>
      <c r="D48" s="3">
        <v>122</v>
      </c>
      <c r="E48" s="3">
        <v>1451.8</v>
      </c>
      <c r="F48" s="3">
        <v>1889.5</v>
      </c>
      <c r="G48" s="3">
        <f t="shared" si="0"/>
        <v>1889.5</v>
      </c>
      <c r="H48" s="3">
        <v>165.6</v>
      </c>
      <c r="I48" s="3">
        <v>103.7</v>
      </c>
      <c r="J48" s="3">
        <v>1298.5</v>
      </c>
      <c r="K48" s="3">
        <v>19.27</v>
      </c>
      <c r="L48" s="3">
        <v>425.1</v>
      </c>
      <c r="M48" s="3">
        <v>171.3</v>
      </c>
      <c r="N48" s="3">
        <v>791</v>
      </c>
      <c r="P48" s="3">
        <v>8843.3</v>
      </c>
      <c r="Q48" s="4" t="s">
        <v>497</v>
      </c>
      <c r="S48" s="9">
        <f>GDP_PPP_A!B48+GDP_PPP_A!C48+GDP_PPP_A!V48+GDP_PPP_A!D48+GDP_PPP_A!E48+G48+GDP_PPP_A!H48+GDP_PPP_A!I48+GDP_PPP_A!J48+GDP_PPP_A!K48+GDP_PPP_A!L48+GDP_PPP_A!M48+GDP_PPP_A!N48+GDP_PPP_A!W48+GDP_PPP_A!X48</f>
        <v>8639.77</v>
      </c>
      <c r="T48" s="9">
        <f>S48-GDP_PPP_A!V48-GDP_PPP_A!W48-GDP_PPP_A!X48</f>
        <v>6893.97</v>
      </c>
      <c r="U48" s="9"/>
      <c r="V48" s="3">
        <v>139.5</v>
      </c>
      <c r="W48" s="3">
        <v>212</v>
      </c>
      <c r="X48" s="3">
        <v>1394.3</v>
      </c>
      <c r="Y48" s="3"/>
      <c r="Z48" s="2">
        <v>46.26</v>
      </c>
      <c r="AA48" s="2">
        <v>12.82</v>
      </c>
      <c r="AB48" s="10">
        <v>138.4</v>
      </c>
      <c r="AC48" s="10">
        <v>12.03</v>
      </c>
      <c r="AD48" s="2">
        <v>117.7</v>
      </c>
      <c r="AE48" s="2">
        <v>18.04</v>
      </c>
      <c r="AF48" s="2">
        <v>29.15</v>
      </c>
      <c r="AG48" s="2">
        <v>5.917</v>
      </c>
      <c r="AH48" s="2">
        <v>359</v>
      </c>
      <c r="AI48" s="2">
        <v>122.4</v>
      </c>
      <c r="AJ48" s="2">
        <v>54.08</v>
      </c>
      <c r="AK48" s="2">
        <v>30.71</v>
      </c>
    </row>
    <row r="49" spans="1:37" ht="12.75">
      <c r="A49" s="2" t="s">
        <v>557</v>
      </c>
      <c r="B49" s="3">
        <v>209</v>
      </c>
      <c r="C49" s="3">
        <v>261.6</v>
      </c>
      <c r="D49" s="3">
        <v>125.8</v>
      </c>
      <c r="E49" s="3">
        <v>1485.4</v>
      </c>
      <c r="F49" s="3">
        <v>1932.1</v>
      </c>
      <c r="G49" s="3">
        <f t="shared" si="0"/>
        <v>1932.1</v>
      </c>
      <c r="H49" s="3">
        <v>181.4</v>
      </c>
      <c r="I49" s="3">
        <v>112.5</v>
      </c>
      <c r="J49" s="3">
        <v>1319.4</v>
      </c>
      <c r="K49" s="3">
        <v>20.09</v>
      </c>
      <c r="L49" s="3">
        <v>436.2</v>
      </c>
      <c r="M49" s="3">
        <v>177</v>
      </c>
      <c r="N49" s="3">
        <v>847.3</v>
      </c>
      <c r="P49" s="3">
        <v>9198.7</v>
      </c>
      <c r="Q49" s="4" t="s">
        <v>497</v>
      </c>
      <c r="S49" s="9">
        <f>GDP_PPP_A!B49+GDP_PPP_A!C49+GDP_PPP_A!V49+GDP_PPP_A!D49+GDP_PPP_A!E49+G49+GDP_PPP_A!H49+GDP_PPP_A!I49+GDP_PPP_A!J49+GDP_PPP_A!K49+GDP_PPP_A!L49+GDP_PPP_A!M49+GDP_PPP_A!N49+GDP_PPP_A!W49+GDP_PPP_A!X49</f>
        <v>8947.99</v>
      </c>
      <c r="T49" s="9">
        <f>S49-GDP_PPP_A!V49-GDP_PPP_A!W49-GDP_PPP_A!X49</f>
        <v>7107.79</v>
      </c>
      <c r="U49" s="9"/>
      <c r="V49" s="3">
        <v>139.6</v>
      </c>
      <c r="W49" s="3">
        <v>216.9</v>
      </c>
      <c r="X49" s="3">
        <v>1483.7</v>
      </c>
      <c r="Y49" s="3"/>
      <c r="Z49" s="2">
        <v>47.99</v>
      </c>
      <c r="AA49" s="2">
        <v>12.56</v>
      </c>
      <c r="AB49" s="10">
        <v>146.1</v>
      </c>
      <c r="AC49" s="10">
        <v>13.23</v>
      </c>
      <c r="AD49" s="2">
        <v>126</v>
      </c>
      <c r="AE49" s="2">
        <v>19.29</v>
      </c>
      <c r="AF49" s="2">
        <v>31.33</v>
      </c>
      <c r="AG49" s="2">
        <v>6.134</v>
      </c>
      <c r="AH49" s="2">
        <v>369.5</v>
      </c>
      <c r="AI49" s="2">
        <v>132.2</v>
      </c>
      <c r="AJ49" s="2">
        <v>58.53</v>
      </c>
      <c r="AK49" s="2">
        <v>32.05</v>
      </c>
    </row>
    <row r="50" spans="1:37" ht="12.75">
      <c r="A50" s="2" t="s">
        <v>558</v>
      </c>
      <c r="B50" s="3">
        <v>212.3</v>
      </c>
      <c r="C50" s="3">
        <v>266</v>
      </c>
      <c r="D50" s="3">
        <v>127</v>
      </c>
      <c r="E50" s="3">
        <v>1485.8</v>
      </c>
      <c r="F50" s="3">
        <v>1938.1</v>
      </c>
      <c r="G50" s="3">
        <f t="shared" si="0"/>
        <v>1938.1</v>
      </c>
      <c r="H50" s="3">
        <v>191.8</v>
      </c>
      <c r="I50" s="3">
        <v>116.6</v>
      </c>
      <c r="J50" s="3">
        <v>1315.8</v>
      </c>
      <c r="K50" s="3">
        <v>20.65</v>
      </c>
      <c r="L50" s="3">
        <v>439.7</v>
      </c>
      <c r="M50" s="3">
        <v>174.9</v>
      </c>
      <c r="N50" s="3">
        <v>893.9</v>
      </c>
      <c r="P50" s="3">
        <v>9458.5</v>
      </c>
      <c r="Q50" s="4" t="s">
        <v>497</v>
      </c>
      <c r="S50" s="9">
        <f>GDP_PPP_A!B50+GDP_PPP_A!C50+GDP_PPP_A!V50+GDP_PPP_A!D50+GDP_PPP_A!E50+G50+GDP_PPP_A!H50+GDP_PPP_A!I50+GDP_PPP_A!J50+GDP_PPP_A!K50+GDP_PPP_A!L50+GDP_PPP_A!M50+GDP_PPP_A!N50+GDP_PPP_A!W50+GDP_PPP_A!X50</f>
        <v>9065.75</v>
      </c>
      <c r="T50" s="9">
        <f>S50-GDP_PPP_A!V50-GDP_PPP_A!W50-GDP_PPP_A!X50</f>
        <v>7182.55</v>
      </c>
      <c r="U50" s="9"/>
      <c r="V50" s="3">
        <v>141.8</v>
      </c>
      <c r="W50" s="3">
        <v>220.6</v>
      </c>
      <c r="X50" s="3">
        <v>1520.8</v>
      </c>
      <c r="Y50" s="3"/>
      <c r="Z50" s="2">
        <v>49.36</v>
      </c>
      <c r="AA50" s="2">
        <v>12.75</v>
      </c>
      <c r="AB50" s="10">
        <v>150.2</v>
      </c>
      <c r="AC50" s="10">
        <v>14.28</v>
      </c>
      <c r="AD50" s="2">
        <v>129.9</v>
      </c>
      <c r="AE50" s="2">
        <v>20.35</v>
      </c>
      <c r="AF50" s="2">
        <v>34.15</v>
      </c>
      <c r="AG50" s="2">
        <v>6.19</v>
      </c>
      <c r="AH50" s="2">
        <v>375.4</v>
      </c>
      <c r="AI50" s="2">
        <v>138.2</v>
      </c>
      <c r="AJ50" s="2">
        <v>60.16</v>
      </c>
      <c r="AK50" s="2">
        <v>33.14</v>
      </c>
    </row>
    <row r="51" spans="1:37" ht="12.75">
      <c r="A51" s="2" t="s">
        <v>559</v>
      </c>
      <c r="B51" s="3">
        <v>222</v>
      </c>
      <c r="C51" s="3">
        <v>278.5</v>
      </c>
      <c r="D51" s="3">
        <v>134.4</v>
      </c>
      <c r="E51" s="3">
        <v>1552</v>
      </c>
      <c r="F51" s="3">
        <v>2010.7</v>
      </c>
      <c r="G51" s="3">
        <f t="shared" si="0"/>
        <v>2010.7</v>
      </c>
      <c r="H51" s="3">
        <v>204.9</v>
      </c>
      <c r="I51" s="3">
        <v>124.3</v>
      </c>
      <c r="J51" s="3">
        <v>1359.7</v>
      </c>
      <c r="K51" s="3">
        <v>22.04</v>
      </c>
      <c r="L51" s="3">
        <v>456.6</v>
      </c>
      <c r="M51" s="3">
        <v>180.7</v>
      </c>
      <c r="N51" s="3">
        <v>940.8</v>
      </c>
      <c r="P51" s="3">
        <v>10064.1</v>
      </c>
      <c r="Q51" s="4" t="s">
        <v>497</v>
      </c>
      <c r="S51" s="9">
        <f>GDP_PPP_A!B51+GDP_PPP_A!C51+GDP_PPP_A!V51+GDP_PPP_A!D51+GDP_PPP_A!E51+G51+GDP_PPP_A!H51+GDP_PPP_A!I51+GDP_PPP_A!J51+GDP_PPP_A!K51+GDP_PPP_A!L51+GDP_PPP_A!M51+GDP_PPP_A!N51+GDP_PPP_A!W51+GDP_PPP_A!X51</f>
        <v>9469.34</v>
      </c>
      <c r="T51" s="9">
        <f>S51-GDP_PPP_A!V51-GDP_PPP_A!W51-GDP_PPP_A!X51</f>
        <v>7486.64</v>
      </c>
      <c r="U51" s="9"/>
      <c r="V51" s="3">
        <v>147.7</v>
      </c>
      <c r="W51" s="3">
        <v>233.3</v>
      </c>
      <c r="X51" s="3">
        <v>1601.7</v>
      </c>
      <c r="Y51" s="3"/>
      <c r="Z51" s="2">
        <v>53.19</v>
      </c>
      <c r="AA51" s="2">
        <v>13.51</v>
      </c>
      <c r="AB51" s="10">
        <v>160.1</v>
      </c>
      <c r="AC51" s="10">
        <v>15.72</v>
      </c>
      <c r="AD51" s="2">
        <v>138.2</v>
      </c>
      <c r="AE51" s="2">
        <v>22.5</v>
      </c>
      <c r="AF51" s="2">
        <v>37.3</v>
      </c>
      <c r="AG51" s="2">
        <v>6.343</v>
      </c>
      <c r="AH51" s="2">
        <v>403.7</v>
      </c>
      <c r="AI51" s="2">
        <v>152.8</v>
      </c>
      <c r="AJ51" s="2">
        <v>64.79</v>
      </c>
      <c r="AK51" s="2">
        <v>35.24</v>
      </c>
    </row>
    <row r="52" spans="1:37" ht="12.75">
      <c r="A52" s="2" t="s">
        <v>560</v>
      </c>
      <c r="B52" s="3">
        <v>230</v>
      </c>
      <c r="C52" s="3">
        <v>287.9</v>
      </c>
      <c r="D52" s="3">
        <v>139.5</v>
      </c>
      <c r="E52" s="3">
        <v>1605.7</v>
      </c>
      <c r="F52" s="3">
        <v>2064.2</v>
      </c>
      <c r="G52" s="3">
        <f t="shared" si="0"/>
        <v>2064.2</v>
      </c>
      <c r="H52" s="3">
        <v>216.1</v>
      </c>
      <c r="I52" s="3">
        <v>132.2</v>
      </c>
      <c r="J52" s="3">
        <v>1387.7</v>
      </c>
      <c r="K52" s="3">
        <v>23.39</v>
      </c>
      <c r="L52" s="3">
        <v>467.7</v>
      </c>
      <c r="M52" s="3">
        <v>184.8</v>
      </c>
      <c r="N52" s="3">
        <v>990.8</v>
      </c>
      <c r="P52" s="3">
        <v>10616.7</v>
      </c>
      <c r="Q52" s="4" t="s">
        <v>497</v>
      </c>
      <c r="S52" s="9">
        <f>GDP_PPP_A!B52+GDP_PPP_A!C52+GDP_PPP_A!V52+GDP_PPP_A!D52+GDP_PPP_A!E52+G52+GDP_PPP_A!H52+GDP_PPP_A!I52+GDP_PPP_A!J52+GDP_PPP_A!K52+GDP_PPP_A!L52+GDP_PPP_A!M52+GDP_PPP_A!N52+GDP_PPP_A!W52+GDP_PPP_A!X52</f>
        <v>9787.09</v>
      </c>
      <c r="T52" s="9">
        <f>S52-GDP_PPP_A!V52-GDP_PPP_A!W52-GDP_PPP_A!X52</f>
        <v>7729.99</v>
      </c>
      <c r="U52" s="9"/>
      <c r="V52" s="3">
        <v>154.6</v>
      </c>
      <c r="W52" s="3">
        <v>243.6</v>
      </c>
      <c r="X52" s="3">
        <v>1658.9</v>
      </c>
      <c r="Y52" s="3"/>
      <c r="Z52" s="2">
        <v>57.43</v>
      </c>
      <c r="AA52" s="2">
        <v>14.3</v>
      </c>
      <c r="AB52" s="10">
        <v>171</v>
      </c>
      <c r="AC52" s="10">
        <v>17.36</v>
      </c>
      <c r="AD52" s="2">
        <v>146</v>
      </c>
      <c r="AE52" s="2">
        <v>25.01</v>
      </c>
      <c r="AF52" s="2">
        <v>40.66</v>
      </c>
      <c r="AG52" s="2">
        <v>6.513</v>
      </c>
      <c r="AH52" s="2">
        <v>425.1</v>
      </c>
      <c r="AI52" s="2">
        <v>163.8</v>
      </c>
      <c r="AJ52" s="2">
        <v>69.38</v>
      </c>
      <c r="AK52" s="2">
        <v>37.27</v>
      </c>
    </row>
    <row r="53" spans="1:37" ht="12.75">
      <c r="A53" s="2" t="s">
        <v>561</v>
      </c>
      <c r="B53" s="3">
        <v>238.5</v>
      </c>
      <c r="C53" s="3">
        <v>299.1</v>
      </c>
      <c r="D53" s="3">
        <v>146.8</v>
      </c>
      <c r="E53" s="3">
        <v>1663.2</v>
      </c>
      <c r="F53" s="3">
        <v>2126.6</v>
      </c>
      <c r="G53" s="3">
        <f t="shared" si="0"/>
        <v>2126.6</v>
      </c>
      <c r="H53" s="3">
        <v>227.4</v>
      </c>
      <c r="I53" s="3">
        <v>141</v>
      </c>
      <c r="J53" s="3">
        <v>1433.5</v>
      </c>
      <c r="K53" s="3">
        <v>24.84</v>
      </c>
      <c r="L53" s="3">
        <v>485.3</v>
      </c>
      <c r="M53" s="3">
        <v>189.6</v>
      </c>
      <c r="N53" s="3">
        <v>1040.9</v>
      </c>
      <c r="P53" s="3">
        <v>11145.7</v>
      </c>
      <c r="Q53" s="4" t="s">
        <v>497</v>
      </c>
      <c r="S53" s="9">
        <f>GDP_PPP_A!B53+GDP_PPP_A!C53+GDP_PPP_A!V53+GDP_PPP_A!D53+GDP_PPP_A!E53+G53+GDP_PPP_A!H53+GDP_PPP_A!I53+GDP_PPP_A!J53+GDP_PPP_A!K53+GDP_PPP_A!L53+GDP_PPP_A!M53+GDP_PPP_A!N53+GDP_PPP_A!W53+GDP_PPP_A!X53</f>
        <v>10160.140000000001</v>
      </c>
      <c r="T53" s="9">
        <f>S53-GDP_PPP_A!V53-GDP_PPP_A!W53-GDP_PPP_A!X53</f>
        <v>8016.740000000002</v>
      </c>
      <c r="U53" s="9"/>
      <c r="V53" s="3">
        <v>161</v>
      </c>
      <c r="W53" s="3">
        <v>255.4</v>
      </c>
      <c r="X53" s="3">
        <v>1727</v>
      </c>
      <c r="Y53" s="3"/>
      <c r="Z53" s="2">
        <v>61.63</v>
      </c>
      <c r="AA53" s="2">
        <v>15.14</v>
      </c>
      <c r="AB53" s="11">
        <v>181.6</v>
      </c>
      <c r="AC53" s="11">
        <v>18.94</v>
      </c>
      <c r="AD53" s="2">
        <v>154.4</v>
      </c>
      <c r="AE53" s="2">
        <v>27.42</v>
      </c>
      <c r="AF53" s="2">
        <v>43.93</v>
      </c>
      <c r="AG53" s="2">
        <v>6.676</v>
      </c>
      <c r="AH53" s="2">
        <v>451</v>
      </c>
      <c r="AI53" s="2">
        <v>175.5</v>
      </c>
      <c r="AJ53" s="2">
        <v>74.48</v>
      </c>
      <c r="AK53" s="2">
        <v>39.44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AK54"/>
  <sheetViews>
    <sheetView workbookViewId="0" topLeftCell="A1">
      <pane xSplit="1" ySplit="6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46" sqref="O46"/>
    </sheetView>
  </sheetViews>
  <sheetFormatPr defaultColWidth="9.33203125" defaultRowHeight="12.75"/>
  <cols>
    <col min="1" max="1" width="12.33203125" style="2" bestFit="1" customWidth="1"/>
    <col min="2" max="13" width="9.33203125" style="2" customWidth="1"/>
    <col min="15" max="16384" width="9.33203125" style="2" customWidth="1"/>
  </cols>
  <sheetData>
    <row r="1" spans="1:21" ht="12.75">
      <c r="A1" s="2" t="s">
        <v>491</v>
      </c>
      <c r="B1" s="2" t="s">
        <v>491</v>
      </c>
      <c r="C1" s="2" t="s">
        <v>491</v>
      </c>
      <c r="D1" s="2" t="s">
        <v>491</v>
      </c>
      <c r="E1" s="2" t="s">
        <v>491</v>
      </c>
      <c r="F1" s="13" t="s">
        <v>491</v>
      </c>
      <c r="G1" s="2" t="s">
        <v>491</v>
      </c>
      <c r="H1" s="2" t="s">
        <v>491</v>
      </c>
      <c r="I1" s="2" t="s">
        <v>491</v>
      </c>
      <c r="J1" s="2" t="s">
        <v>491</v>
      </c>
      <c r="K1" s="2" t="s">
        <v>491</v>
      </c>
      <c r="L1" s="2" t="s">
        <v>491</v>
      </c>
      <c r="M1" s="2" t="s">
        <v>491</v>
      </c>
      <c r="O1" s="2" t="s">
        <v>504</v>
      </c>
      <c r="Q1" s="2" t="s">
        <v>504</v>
      </c>
      <c r="S1" s="2" t="s">
        <v>491</v>
      </c>
      <c r="T1" s="2" t="s">
        <v>491</v>
      </c>
      <c r="U1" s="2" t="s">
        <v>491</v>
      </c>
    </row>
    <row r="2" spans="1:21" ht="12.75">
      <c r="A2" s="2" t="s">
        <v>492</v>
      </c>
      <c r="B2" s="2" t="s">
        <v>79</v>
      </c>
      <c r="C2" s="2" t="s">
        <v>79</v>
      </c>
      <c r="D2" s="2" t="s">
        <v>79</v>
      </c>
      <c r="E2" s="2" t="s">
        <v>79</v>
      </c>
      <c r="F2" s="13" t="s">
        <v>79</v>
      </c>
      <c r="G2" s="2" t="s">
        <v>79</v>
      </c>
      <c r="H2" s="2" t="s">
        <v>79</v>
      </c>
      <c r="I2" s="2" t="s">
        <v>79</v>
      </c>
      <c r="J2" s="2" t="s">
        <v>79</v>
      </c>
      <c r="K2" s="2" t="s">
        <v>79</v>
      </c>
      <c r="L2" s="2" t="s">
        <v>79</v>
      </c>
      <c r="M2" s="2" t="s">
        <v>79</v>
      </c>
      <c r="O2" s="2" t="s">
        <v>79</v>
      </c>
      <c r="Q2" s="2" t="s">
        <v>79</v>
      </c>
      <c r="S2" s="2" t="s">
        <v>79</v>
      </c>
      <c r="T2" s="2" t="s">
        <v>79</v>
      </c>
      <c r="U2" s="2" t="s">
        <v>79</v>
      </c>
    </row>
    <row r="3" spans="1:21" ht="12.75">
      <c r="A3" s="2" t="s">
        <v>493</v>
      </c>
      <c r="B3" s="2" t="s">
        <v>562</v>
      </c>
      <c r="C3" s="2" t="s">
        <v>563</v>
      </c>
      <c r="D3" s="2" t="s">
        <v>565</v>
      </c>
      <c r="E3" s="2" t="s">
        <v>499</v>
      </c>
      <c r="F3" s="13" t="s">
        <v>498</v>
      </c>
      <c r="G3" s="2" t="s">
        <v>567</v>
      </c>
      <c r="H3" s="2" t="s">
        <v>568</v>
      </c>
      <c r="I3" s="2" t="s">
        <v>569</v>
      </c>
      <c r="J3" s="2" t="s">
        <v>570</v>
      </c>
      <c r="K3" s="2" t="s">
        <v>571</v>
      </c>
      <c r="L3" s="2" t="s">
        <v>572</v>
      </c>
      <c r="M3" s="2" t="s">
        <v>573</v>
      </c>
      <c r="O3" s="2" t="s">
        <v>578</v>
      </c>
      <c r="Q3" s="2" t="s">
        <v>577</v>
      </c>
      <c r="S3" s="2" t="s">
        <v>111</v>
      </c>
      <c r="T3" s="2" t="s">
        <v>574</v>
      </c>
      <c r="U3" s="2" t="s">
        <v>112</v>
      </c>
    </row>
    <row r="4" spans="1:21" ht="12.75">
      <c r="A4" s="2" t="s">
        <v>494</v>
      </c>
      <c r="B4" s="2" t="s">
        <v>501</v>
      </c>
      <c r="C4" s="2" t="s">
        <v>501</v>
      </c>
      <c r="D4" s="2" t="s">
        <v>501</v>
      </c>
      <c r="E4" s="2" t="s">
        <v>501</v>
      </c>
      <c r="F4" s="2" t="s">
        <v>501</v>
      </c>
      <c r="G4" s="2" t="s">
        <v>501</v>
      </c>
      <c r="H4" s="2" t="s">
        <v>501</v>
      </c>
      <c r="I4" s="2" t="s">
        <v>501</v>
      </c>
      <c r="J4" s="2" t="s">
        <v>501</v>
      </c>
      <c r="K4" s="2" t="s">
        <v>501</v>
      </c>
      <c r="L4" s="2" t="s">
        <v>501</v>
      </c>
      <c r="M4" s="2" t="s">
        <v>501</v>
      </c>
      <c r="S4" s="2" t="s">
        <v>501</v>
      </c>
      <c r="T4" s="2" t="s">
        <v>501</v>
      </c>
      <c r="U4" s="2" t="s">
        <v>501</v>
      </c>
    </row>
    <row r="5" spans="1:21" ht="12.75">
      <c r="A5" s="2" t="s">
        <v>495</v>
      </c>
      <c r="B5" s="2" t="s">
        <v>96</v>
      </c>
      <c r="C5" s="2" t="s">
        <v>97</v>
      </c>
      <c r="D5" s="2" t="s">
        <v>98</v>
      </c>
      <c r="E5" s="2" t="s">
        <v>99</v>
      </c>
      <c r="F5" s="2" t="s">
        <v>100</v>
      </c>
      <c r="G5" s="2" t="s">
        <v>101</v>
      </c>
      <c r="H5" s="2" t="s">
        <v>102</v>
      </c>
      <c r="I5" s="2" t="s">
        <v>103</v>
      </c>
      <c r="J5" s="2" t="s">
        <v>104</v>
      </c>
      <c r="K5" s="2" t="s">
        <v>105</v>
      </c>
      <c r="L5" s="2" t="s">
        <v>106</v>
      </c>
      <c r="M5" s="2" t="s">
        <v>107</v>
      </c>
      <c r="S5" s="2" t="s">
        <v>108</v>
      </c>
      <c r="T5" s="2" t="s">
        <v>109</v>
      </c>
      <c r="U5" s="2" t="s">
        <v>110</v>
      </c>
    </row>
    <row r="6" spans="1:21" ht="12.75">
      <c r="A6" s="2" t="s">
        <v>500</v>
      </c>
      <c r="B6" s="2" t="s">
        <v>191</v>
      </c>
      <c r="C6" s="2" t="s">
        <v>191</v>
      </c>
      <c r="D6" s="2" t="s">
        <v>191</v>
      </c>
      <c r="E6" s="2" t="s">
        <v>191</v>
      </c>
      <c r="F6" s="13" t="s">
        <v>191</v>
      </c>
      <c r="G6" s="2" t="s">
        <v>191</v>
      </c>
      <c r="H6" s="2" t="s">
        <v>191</v>
      </c>
      <c r="I6" s="2" t="s">
        <v>191</v>
      </c>
      <c r="J6" s="2" t="s">
        <v>191</v>
      </c>
      <c r="K6" s="2" t="s">
        <v>191</v>
      </c>
      <c r="L6" s="2" t="s">
        <v>191</v>
      </c>
      <c r="M6" s="2" t="s">
        <v>191</v>
      </c>
      <c r="O6" s="2" t="s">
        <v>191</v>
      </c>
      <c r="Q6" s="2" t="s">
        <v>191</v>
      </c>
      <c r="S6" s="2" t="s">
        <v>191</v>
      </c>
      <c r="T6" s="2" t="s">
        <v>191</v>
      </c>
      <c r="U6" s="2" t="s">
        <v>191</v>
      </c>
    </row>
    <row r="7" ht="12.75">
      <c r="F7" s="13"/>
    </row>
    <row r="8" spans="1:37" ht="12.75">
      <c r="A8" s="2" t="s">
        <v>598</v>
      </c>
      <c r="B8" s="3">
        <v>7.048000999999999</v>
      </c>
      <c r="C8" s="3">
        <v>9.153489</v>
      </c>
      <c r="D8" s="3">
        <v>4.430001</v>
      </c>
      <c r="E8" s="3">
        <v>45.684002</v>
      </c>
      <c r="F8" s="5">
        <v>72.8149</v>
      </c>
      <c r="G8" s="3">
        <v>8.3335</v>
      </c>
      <c r="H8" s="3">
        <v>2.8339969999999997</v>
      </c>
      <c r="I8" s="3">
        <v>50.1997</v>
      </c>
      <c r="J8" s="3">
        <v>0.314003</v>
      </c>
      <c r="K8" s="3">
        <v>11.48663</v>
      </c>
      <c r="L8" s="3">
        <v>8.857719</v>
      </c>
      <c r="M8" s="3">
        <v>30.455154999999998</v>
      </c>
      <c r="O8" s="9">
        <f aca="true" t="shared" si="0" ref="O8:O54">Q8-S8-T8-U8</f>
        <v>251.61109700000003</v>
      </c>
      <c r="P8" s="3"/>
      <c r="Q8" s="9">
        <f aca="true" t="shared" si="1" ref="Q8:Q54">B8+C8+S8+D8+E8+F8+G8+H8+I8+J8+K8+L8+M8+T8+U8</f>
        <v>315.2440940000001</v>
      </c>
      <c r="R8" s="9"/>
      <c r="S8" s="3">
        <v>4.580998</v>
      </c>
      <c r="T8" s="3">
        <v>7.480002</v>
      </c>
      <c r="U8" s="3">
        <v>51.571996999999996</v>
      </c>
      <c r="W8" s="3"/>
      <c r="X8" s="3"/>
      <c r="Y8" s="4"/>
      <c r="Z8" s="4"/>
      <c r="AA8" s="3"/>
      <c r="AB8" s="3"/>
      <c r="AC8" s="3"/>
      <c r="AD8" s="3"/>
      <c r="AE8" s="3"/>
      <c r="AF8" s="3"/>
      <c r="AG8" s="3"/>
      <c r="AH8" s="3"/>
      <c r="AK8" s="3"/>
    </row>
    <row r="9" spans="1:37" ht="12.75">
      <c r="A9" s="2" t="s">
        <v>599</v>
      </c>
      <c r="B9" s="3">
        <v>7.085703</v>
      </c>
      <c r="C9" s="3">
        <v>9.217403</v>
      </c>
      <c r="D9" s="3">
        <v>4.463165</v>
      </c>
      <c r="E9" s="3">
        <v>46.277251</v>
      </c>
      <c r="F9" s="5">
        <v>73.425277</v>
      </c>
      <c r="G9" s="3">
        <v>8.386327</v>
      </c>
      <c r="H9" s="3">
        <v>2.8325519999999997</v>
      </c>
      <c r="I9" s="3">
        <v>50.563919</v>
      </c>
      <c r="J9" s="3">
        <v>0.317204</v>
      </c>
      <c r="K9" s="3">
        <v>11.645764999999999</v>
      </c>
      <c r="L9" s="3">
        <v>8.907506999999999</v>
      </c>
      <c r="M9" s="3">
        <v>30.749572999999998</v>
      </c>
      <c r="O9" s="9">
        <f t="shared" si="0"/>
        <v>253.871646</v>
      </c>
      <c r="P9" s="3"/>
      <c r="Q9" s="9">
        <f t="shared" si="1"/>
        <v>317.946754</v>
      </c>
      <c r="R9" s="9"/>
      <c r="S9" s="3">
        <v>4.613742</v>
      </c>
      <c r="T9" s="3">
        <v>7.526139</v>
      </c>
      <c r="U9" s="3">
        <v>51.935227</v>
      </c>
      <c r="W9" s="3"/>
      <c r="X9" s="3"/>
      <c r="Y9" s="4"/>
      <c r="Z9" s="4"/>
      <c r="AA9" s="3"/>
      <c r="AB9" s="3"/>
      <c r="AC9" s="3"/>
      <c r="AD9" s="3"/>
      <c r="AE9" s="3"/>
      <c r="AF9" s="3"/>
      <c r="AG9" s="3"/>
      <c r="AH9" s="3"/>
      <c r="AK9" s="3"/>
    </row>
    <row r="10" spans="1:37" ht="12.75">
      <c r="A10" s="2" t="s">
        <v>600</v>
      </c>
      <c r="B10" s="3">
        <v>7.129154</v>
      </c>
      <c r="C10" s="3">
        <v>9.282948</v>
      </c>
      <c r="D10" s="3">
        <v>4.4942649999999995</v>
      </c>
      <c r="E10" s="3">
        <v>46.917367</v>
      </c>
      <c r="F10" s="5">
        <v>74.068736</v>
      </c>
      <c r="G10" s="3">
        <v>8.431098</v>
      </c>
      <c r="H10" s="3">
        <v>2.838726</v>
      </c>
      <c r="I10" s="3">
        <v>50.948052999999994</v>
      </c>
      <c r="J10" s="3">
        <v>0.320993</v>
      </c>
      <c r="K10" s="3">
        <v>11.808059</v>
      </c>
      <c r="L10" s="3">
        <v>8.957258</v>
      </c>
      <c r="M10" s="3">
        <v>31.061508</v>
      </c>
      <c r="O10" s="9">
        <f t="shared" si="0"/>
        <v>256.25816499999996</v>
      </c>
      <c r="P10" s="3"/>
      <c r="Q10" s="9">
        <f t="shared" si="1"/>
        <v>320.82057199999997</v>
      </c>
      <c r="R10" s="9"/>
      <c r="S10" s="3">
        <v>4.648575999999999</v>
      </c>
      <c r="T10" s="3">
        <v>7.573557</v>
      </c>
      <c r="U10" s="3">
        <v>52.340274</v>
      </c>
      <c r="W10" s="3"/>
      <c r="X10" s="3"/>
      <c r="Y10" s="4"/>
      <c r="Z10" s="4"/>
      <c r="AA10" s="3"/>
      <c r="AB10" s="3"/>
      <c r="AC10" s="3"/>
      <c r="AD10" s="3"/>
      <c r="AE10" s="3"/>
      <c r="AF10" s="3"/>
      <c r="AG10" s="3"/>
      <c r="AH10" s="3"/>
      <c r="AK10" s="3"/>
    </row>
    <row r="11" spans="1:37" ht="12.75">
      <c r="A11" s="2" t="s">
        <v>601</v>
      </c>
      <c r="B11" s="3">
        <v>7.176279999999999</v>
      </c>
      <c r="C11" s="3">
        <v>9.347755</v>
      </c>
      <c r="D11" s="3">
        <v>4.52225</v>
      </c>
      <c r="E11" s="3">
        <v>47.57158</v>
      </c>
      <c r="F11" s="5">
        <v>74.724166</v>
      </c>
      <c r="G11" s="3">
        <v>8.470806</v>
      </c>
      <c r="H11" s="3">
        <v>2.850193</v>
      </c>
      <c r="I11" s="3">
        <v>51.342558999999994</v>
      </c>
      <c r="J11" s="3">
        <v>0.32497499999999996</v>
      </c>
      <c r="K11" s="3">
        <v>11.971753</v>
      </c>
      <c r="L11" s="3">
        <v>8.996977</v>
      </c>
      <c r="M11" s="3">
        <v>31.386976999999998</v>
      </c>
      <c r="O11" s="9">
        <f t="shared" si="0"/>
        <v>258.6862709999999</v>
      </c>
      <c r="P11" s="3"/>
      <c r="Q11" s="9">
        <f t="shared" si="1"/>
        <v>323.75841199999996</v>
      </c>
      <c r="R11" s="9"/>
      <c r="S11" s="3">
        <v>4.684856</v>
      </c>
      <c r="T11" s="3">
        <v>7.623278</v>
      </c>
      <c r="U11" s="3">
        <v>52.764007</v>
      </c>
      <c r="W11" s="3"/>
      <c r="X11" s="3"/>
      <c r="Y11" s="4"/>
      <c r="Z11" s="4"/>
      <c r="AA11" s="3"/>
      <c r="AB11" s="3"/>
      <c r="AC11" s="3"/>
      <c r="AD11" s="3"/>
      <c r="AE11" s="3"/>
      <c r="AF11" s="3"/>
      <c r="AG11" s="3"/>
      <c r="AH11" s="3"/>
      <c r="AK11" s="3"/>
    </row>
    <row r="12" spans="1:37" ht="12.75">
      <c r="A12" s="2" t="s">
        <v>602</v>
      </c>
      <c r="B12" s="3">
        <v>7.224263</v>
      </c>
      <c r="C12" s="3">
        <v>9.408729</v>
      </c>
      <c r="D12" s="3">
        <v>4.545748</v>
      </c>
      <c r="E12" s="3">
        <v>48.195546</v>
      </c>
      <c r="F12" s="5">
        <v>75.363326</v>
      </c>
      <c r="G12" s="3">
        <v>8.509720999999999</v>
      </c>
      <c r="H12" s="3">
        <v>2.863419</v>
      </c>
      <c r="I12" s="3">
        <v>51.733944</v>
      </c>
      <c r="J12" s="3">
        <v>0.328602</v>
      </c>
      <c r="K12" s="3">
        <v>12.134576</v>
      </c>
      <c r="L12" s="3">
        <v>9.013373999999999</v>
      </c>
      <c r="M12" s="3">
        <v>31.720007</v>
      </c>
      <c r="O12" s="9">
        <f t="shared" si="0"/>
        <v>261.04125500000004</v>
      </c>
      <c r="P12" s="3"/>
      <c r="Q12" s="9">
        <f t="shared" si="1"/>
        <v>326.614487</v>
      </c>
      <c r="R12" s="9"/>
      <c r="S12" s="3">
        <v>4.721594</v>
      </c>
      <c r="T12" s="3">
        <v>7.676568</v>
      </c>
      <c r="U12" s="3">
        <v>53.17507</v>
      </c>
      <c r="W12" s="3"/>
      <c r="X12" s="3"/>
      <c r="Y12" s="4"/>
      <c r="Z12" s="4"/>
      <c r="AA12" s="3"/>
      <c r="AB12" s="3"/>
      <c r="AC12" s="3"/>
      <c r="AD12" s="3"/>
      <c r="AE12" s="3"/>
      <c r="AF12" s="3"/>
      <c r="AG12" s="3"/>
      <c r="AH12" s="3"/>
      <c r="AK12" s="3"/>
    </row>
    <row r="13" spans="1:37" ht="12.75">
      <c r="A13" s="2" t="s">
        <v>603</v>
      </c>
      <c r="B13" s="3">
        <v>7.270886</v>
      </c>
      <c r="C13" s="3">
        <v>9.463666</v>
      </c>
      <c r="D13" s="3">
        <v>4.564001</v>
      </c>
      <c r="E13" s="3">
        <v>48.757791999999995</v>
      </c>
      <c r="F13" s="5">
        <v>75.963697</v>
      </c>
      <c r="G13" s="3">
        <v>8.551002</v>
      </c>
      <c r="H13" s="3">
        <v>2.8759859999999997</v>
      </c>
      <c r="I13" s="3">
        <v>52.112351999999994</v>
      </c>
      <c r="J13" s="3">
        <v>0.331503</v>
      </c>
      <c r="K13" s="3">
        <v>12.294732</v>
      </c>
      <c r="L13" s="3">
        <v>8.998598</v>
      </c>
      <c r="M13" s="3">
        <v>32.056124</v>
      </c>
      <c r="O13" s="9">
        <f t="shared" si="0"/>
        <v>263.240339</v>
      </c>
      <c r="P13" s="3"/>
      <c r="Q13" s="9">
        <f t="shared" si="1"/>
        <v>329.28234299999997</v>
      </c>
      <c r="R13" s="9"/>
      <c r="S13" s="3">
        <v>4.758</v>
      </c>
      <c r="T13" s="3">
        <v>7.7340029999999995</v>
      </c>
      <c r="U13" s="3">
        <v>53.550000999999995</v>
      </c>
      <c r="W13" s="3"/>
      <c r="X13" s="3"/>
      <c r="Y13" s="4"/>
      <c r="Z13" s="4"/>
      <c r="AA13" s="3"/>
      <c r="AB13" s="3"/>
      <c r="AC13" s="3"/>
      <c r="AD13" s="3"/>
      <c r="AE13" s="3"/>
      <c r="AF13" s="3"/>
      <c r="AG13" s="3"/>
      <c r="AH13" s="3"/>
      <c r="AK13" s="3"/>
    </row>
    <row r="14" spans="1:37" ht="12.75">
      <c r="A14" s="2" t="s">
        <v>604</v>
      </c>
      <c r="B14" s="3">
        <v>7.315173</v>
      </c>
      <c r="C14" s="3">
        <v>9.511425</v>
      </c>
      <c r="D14" s="3">
        <v>4.576276</v>
      </c>
      <c r="E14" s="3">
        <v>49.243254</v>
      </c>
      <c r="F14" s="5">
        <v>76.518658</v>
      </c>
      <c r="G14" s="3">
        <v>8.596592</v>
      </c>
      <c r="H14" s="3">
        <v>2.886837</v>
      </c>
      <c r="I14" s="3">
        <v>52.472882</v>
      </c>
      <c r="J14" s="3">
        <v>0.33346</v>
      </c>
      <c r="K14" s="3">
        <v>12.451347</v>
      </c>
      <c r="L14" s="3">
        <v>8.947161999999999</v>
      </c>
      <c r="M14" s="3">
        <v>32.394223</v>
      </c>
      <c r="O14" s="9">
        <f t="shared" si="0"/>
        <v>265.24728899999997</v>
      </c>
      <c r="P14" s="3"/>
      <c r="Q14" s="9">
        <f t="shared" si="1"/>
        <v>331.717535</v>
      </c>
      <c r="R14" s="9"/>
      <c r="S14" s="3">
        <v>4.793826</v>
      </c>
      <c r="T14" s="3">
        <v>7.7964269999999996</v>
      </c>
      <c r="U14" s="3">
        <v>53.879993</v>
      </c>
      <c r="W14" s="3"/>
      <c r="X14" s="3"/>
      <c r="Y14" s="4"/>
      <c r="Z14" s="4"/>
      <c r="AA14" s="3"/>
      <c r="AB14" s="3"/>
      <c r="AC14" s="3"/>
      <c r="AD14" s="3"/>
      <c r="AE14" s="3"/>
      <c r="AF14" s="3"/>
      <c r="AG14" s="3"/>
      <c r="AH14" s="3"/>
      <c r="AK14" s="3"/>
    </row>
    <row r="15" spans="1:37" ht="12.75">
      <c r="A15" s="2" t="s">
        <v>605</v>
      </c>
      <c r="B15" s="3">
        <v>7.357050999999999</v>
      </c>
      <c r="C15" s="3">
        <v>9.552575</v>
      </c>
      <c r="D15" s="3">
        <v>4.583462</v>
      </c>
      <c r="E15" s="3">
        <v>49.661097999999996</v>
      </c>
      <c r="F15" s="5">
        <v>77.02681</v>
      </c>
      <c r="G15" s="3">
        <v>8.64601</v>
      </c>
      <c r="H15" s="3">
        <v>2.897181</v>
      </c>
      <c r="I15" s="3">
        <v>52.817631</v>
      </c>
      <c r="J15" s="3">
        <v>0.334648</v>
      </c>
      <c r="K15" s="3">
        <v>12.604227999999999</v>
      </c>
      <c r="L15" s="3">
        <v>8.866441</v>
      </c>
      <c r="M15" s="3">
        <v>32.735266</v>
      </c>
      <c r="O15" s="9">
        <f t="shared" si="0"/>
        <v>267.082401</v>
      </c>
      <c r="P15" s="3"/>
      <c r="Q15" s="9">
        <f t="shared" si="1"/>
        <v>333.942393</v>
      </c>
      <c r="R15" s="9"/>
      <c r="S15" s="3">
        <v>4.829075</v>
      </c>
      <c r="T15" s="3">
        <v>7.862717999999999</v>
      </c>
      <c r="U15" s="3">
        <v>54.168198999999994</v>
      </c>
      <c r="W15" s="3"/>
      <c r="X15" s="3"/>
      <c r="Y15" s="4"/>
      <c r="Z15" s="4"/>
      <c r="AA15" s="3"/>
      <c r="AB15" s="3"/>
      <c r="AC15" s="3"/>
      <c r="AD15" s="3"/>
      <c r="AE15" s="3"/>
      <c r="AF15" s="3"/>
      <c r="AG15" s="3"/>
      <c r="AH15" s="3"/>
      <c r="AK15" s="3"/>
    </row>
    <row r="16" spans="1:37" ht="12.75">
      <c r="A16" s="2" t="s">
        <v>606</v>
      </c>
      <c r="B16" s="3">
        <v>7.396300999999999</v>
      </c>
      <c r="C16" s="3">
        <v>9.58875</v>
      </c>
      <c r="D16" s="3">
        <v>4.588405</v>
      </c>
      <c r="E16" s="3">
        <v>50.033803999999996</v>
      </c>
      <c r="F16" s="5">
        <v>77.47761899999999</v>
      </c>
      <c r="G16" s="3">
        <v>8.69717</v>
      </c>
      <c r="H16" s="3">
        <v>2.909548</v>
      </c>
      <c r="I16" s="3">
        <v>53.152077</v>
      </c>
      <c r="J16" s="3">
        <v>0.33556199999999997</v>
      </c>
      <c r="K16" s="3">
        <v>12.753091999999999</v>
      </c>
      <c r="L16" s="3">
        <v>8.777266</v>
      </c>
      <c r="M16" s="3">
        <v>33.079309</v>
      </c>
      <c r="O16" s="9">
        <f t="shared" si="0"/>
        <v>268.788903</v>
      </c>
      <c r="P16" s="3"/>
      <c r="Q16" s="9">
        <f t="shared" si="1"/>
        <v>335.99938999999995</v>
      </c>
      <c r="R16" s="9"/>
      <c r="S16" s="3">
        <v>4.86348</v>
      </c>
      <c r="T16" s="3">
        <v>7.929067</v>
      </c>
      <c r="U16" s="3">
        <v>54.417939999999994</v>
      </c>
      <c r="W16" s="3"/>
      <c r="X16" s="3"/>
      <c r="Y16" s="4"/>
      <c r="Z16" s="4"/>
      <c r="AA16" s="3"/>
      <c r="AB16" s="3"/>
      <c r="AC16" s="3"/>
      <c r="AD16" s="3"/>
      <c r="AE16" s="3"/>
      <c r="AF16" s="3"/>
      <c r="AG16" s="3"/>
      <c r="AH16" s="3"/>
      <c r="AK16" s="3"/>
    </row>
    <row r="17" spans="1:37" ht="12.75">
      <c r="A17" s="2" t="s">
        <v>607</v>
      </c>
      <c r="B17" s="3">
        <v>7.4330039999999995</v>
      </c>
      <c r="C17" s="3">
        <v>9.622474</v>
      </c>
      <c r="D17" s="3">
        <v>4.595005</v>
      </c>
      <c r="E17" s="3">
        <v>50.396027</v>
      </c>
      <c r="F17" s="5">
        <v>77.860669</v>
      </c>
      <c r="G17" s="3">
        <v>8.746779</v>
      </c>
      <c r="H17" s="3">
        <v>2.927574</v>
      </c>
      <c r="I17" s="3">
        <v>53.484984</v>
      </c>
      <c r="J17" s="3">
        <v>0.33690899999999996</v>
      </c>
      <c r="K17" s="3">
        <v>12.897893999999999</v>
      </c>
      <c r="L17" s="3">
        <v>8.708381</v>
      </c>
      <c r="M17" s="3">
        <v>33.426952</v>
      </c>
      <c r="O17" s="9">
        <f t="shared" si="0"/>
        <v>270.436652</v>
      </c>
      <c r="P17" s="3"/>
      <c r="Q17" s="9">
        <f t="shared" si="1"/>
        <v>337.960953</v>
      </c>
      <c r="R17" s="9"/>
      <c r="S17" s="3">
        <v>4.89679</v>
      </c>
      <c r="T17" s="3">
        <v>7.9903189999999995</v>
      </c>
      <c r="U17" s="3">
        <v>54.637192</v>
      </c>
      <c r="W17" s="3"/>
      <c r="X17" s="3"/>
      <c r="Y17" s="4"/>
      <c r="Z17" s="4"/>
      <c r="AA17" s="3"/>
      <c r="AB17" s="3"/>
      <c r="AC17" s="3"/>
      <c r="AD17" s="3"/>
      <c r="AE17" s="3"/>
      <c r="AF17" s="3"/>
      <c r="AG17" s="3"/>
      <c r="AH17" s="3"/>
      <c r="AK17" s="3"/>
    </row>
    <row r="18" spans="1:37" ht="12.75">
      <c r="A18" s="2" t="s">
        <v>525</v>
      </c>
      <c r="B18" s="3">
        <v>7.467085</v>
      </c>
      <c r="C18" s="3">
        <v>9.655547</v>
      </c>
      <c r="D18" s="3">
        <v>4.606</v>
      </c>
      <c r="E18" s="3">
        <v>50.772197999999996</v>
      </c>
      <c r="F18" s="5">
        <v>78.16928899999999</v>
      </c>
      <c r="G18" s="3">
        <v>8.793</v>
      </c>
      <c r="H18" s="3">
        <v>2.953705</v>
      </c>
      <c r="I18" s="3">
        <v>53.821850999999995</v>
      </c>
      <c r="J18" s="3">
        <v>0.339172</v>
      </c>
      <c r="K18" s="3">
        <v>13.038525</v>
      </c>
      <c r="L18" s="3">
        <v>8.680427</v>
      </c>
      <c r="M18" s="3">
        <v>33.778663</v>
      </c>
      <c r="O18" s="9">
        <f t="shared" si="0"/>
        <v>272.075462</v>
      </c>
      <c r="P18" s="3"/>
      <c r="Q18" s="9">
        <f t="shared" si="1"/>
        <v>339.87905800000004</v>
      </c>
      <c r="R18" s="9"/>
      <c r="S18" s="3">
        <v>4.928757</v>
      </c>
      <c r="T18" s="3">
        <v>8.04284</v>
      </c>
      <c r="U18" s="3">
        <v>54.831998999999996</v>
      </c>
      <c r="W18" s="3"/>
      <c r="X18" s="3"/>
      <c r="Y18" s="4"/>
      <c r="Z18" s="4"/>
      <c r="AA18" s="3"/>
      <c r="AB18" s="3"/>
      <c r="AC18" s="3"/>
      <c r="AD18" s="3"/>
      <c r="AE18" s="3"/>
      <c r="AF18" s="3"/>
      <c r="AG18" s="3"/>
      <c r="AH18" s="3"/>
      <c r="AK18" s="3"/>
    </row>
    <row r="19" spans="1:37" ht="12.75">
      <c r="A19" s="2" t="s">
        <v>526</v>
      </c>
      <c r="B19" s="3">
        <v>7.498721</v>
      </c>
      <c r="C19" s="3">
        <v>9.688469</v>
      </c>
      <c r="D19" s="3">
        <v>4.622758999999999</v>
      </c>
      <c r="E19" s="3">
        <v>51.170984</v>
      </c>
      <c r="F19" s="5">
        <v>78.398251</v>
      </c>
      <c r="G19" s="3">
        <v>8.83358</v>
      </c>
      <c r="H19" s="3">
        <v>2.9885789999999997</v>
      </c>
      <c r="I19" s="3">
        <v>54.163357999999995</v>
      </c>
      <c r="J19" s="3">
        <v>0.342553</v>
      </c>
      <c r="K19" s="3">
        <v>13.174629999999999</v>
      </c>
      <c r="L19" s="3">
        <v>8.699586</v>
      </c>
      <c r="M19" s="3">
        <v>34.131001999999995</v>
      </c>
      <c r="O19" s="9">
        <f t="shared" si="0"/>
        <v>273.71247199999993</v>
      </c>
      <c r="P19" s="3"/>
      <c r="Q19" s="9">
        <f t="shared" si="1"/>
        <v>341.760141</v>
      </c>
      <c r="R19" s="9"/>
      <c r="S19" s="3">
        <v>4.95918</v>
      </c>
      <c r="T19" s="3">
        <v>8.084965</v>
      </c>
      <c r="U19" s="3">
        <v>55.003524</v>
      </c>
      <c r="W19" s="3"/>
      <c r="X19" s="3"/>
      <c r="Y19" s="4"/>
      <c r="Z19" s="4"/>
      <c r="AA19" s="3"/>
      <c r="AB19" s="3"/>
      <c r="AC19" s="3"/>
      <c r="AD19" s="3"/>
      <c r="AE19" s="3"/>
      <c r="AF19" s="3"/>
      <c r="AG19" s="3"/>
      <c r="AH19" s="3"/>
      <c r="AK19" s="3"/>
    </row>
    <row r="20" spans="1:37" ht="12.75">
      <c r="A20" s="2" t="s">
        <v>527</v>
      </c>
      <c r="B20" s="3">
        <v>7.527367</v>
      </c>
      <c r="C20" s="3">
        <v>9.720506</v>
      </c>
      <c r="D20" s="3">
        <v>4.644369</v>
      </c>
      <c r="E20" s="3">
        <v>51.582193</v>
      </c>
      <c r="F20" s="5">
        <v>78.54995799999999</v>
      </c>
      <c r="G20" s="3">
        <v>8.870709</v>
      </c>
      <c r="H20" s="3">
        <v>3.0307999999999997</v>
      </c>
      <c r="I20" s="3">
        <v>54.504338999999995</v>
      </c>
      <c r="J20" s="3">
        <v>0.346807</v>
      </c>
      <c r="K20" s="3">
        <v>13.305745</v>
      </c>
      <c r="L20" s="3">
        <v>8.759623</v>
      </c>
      <c r="M20" s="3">
        <v>34.482937</v>
      </c>
      <c r="O20" s="9">
        <f t="shared" si="0"/>
        <v>275.325353</v>
      </c>
      <c r="P20" s="3"/>
      <c r="Q20" s="9">
        <f t="shared" si="1"/>
        <v>343.580501</v>
      </c>
      <c r="R20" s="9"/>
      <c r="S20" s="3">
        <v>4.987818</v>
      </c>
      <c r="T20" s="3">
        <v>8.117861</v>
      </c>
      <c r="U20" s="3">
        <v>55.149468999999996</v>
      </c>
      <c r="W20" s="3"/>
      <c r="X20" s="3"/>
      <c r="Y20" s="4"/>
      <c r="Z20" s="4"/>
      <c r="AA20" s="3"/>
      <c r="AB20" s="3"/>
      <c r="AC20" s="3"/>
      <c r="AD20" s="3"/>
      <c r="AE20" s="3"/>
      <c r="AF20" s="3"/>
      <c r="AG20" s="3"/>
      <c r="AH20" s="3"/>
      <c r="AK20" s="3"/>
    </row>
    <row r="21" spans="1:37" ht="12.75">
      <c r="A21" s="2" t="s">
        <v>528</v>
      </c>
      <c r="B21" s="3">
        <v>7.551464999999999</v>
      </c>
      <c r="C21" s="3">
        <v>9.750746999999999</v>
      </c>
      <c r="D21" s="3">
        <v>4.668505</v>
      </c>
      <c r="E21" s="3">
        <v>51.989151</v>
      </c>
      <c r="F21" s="5">
        <v>78.635757</v>
      </c>
      <c r="G21" s="3">
        <v>8.912163999999999</v>
      </c>
      <c r="H21" s="3">
        <v>3.078255</v>
      </c>
      <c r="I21" s="3">
        <v>54.837346</v>
      </c>
      <c r="J21" s="3">
        <v>0.351418</v>
      </c>
      <c r="K21" s="3">
        <v>13.431573</v>
      </c>
      <c r="L21" s="3">
        <v>8.853212</v>
      </c>
      <c r="M21" s="3">
        <v>34.839954</v>
      </c>
      <c r="O21" s="9">
        <f t="shared" si="0"/>
        <v>276.8995469999999</v>
      </c>
      <c r="P21" s="3"/>
      <c r="Q21" s="9">
        <f t="shared" si="1"/>
        <v>345.3271869999999</v>
      </c>
      <c r="R21" s="9"/>
      <c r="S21" s="3">
        <v>5.014359</v>
      </c>
      <c r="T21" s="3">
        <v>8.144215</v>
      </c>
      <c r="U21" s="3">
        <v>55.269065999999995</v>
      </c>
      <c r="W21" s="3"/>
      <c r="X21" s="3"/>
      <c r="Y21" s="4"/>
      <c r="Z21" s="4"/>
      <c r="AA21" s="3"/>
      <c r="AB21" s="3"/>
      <c r="AC21" s="3"/>
      <c r="AD21" s="3"/>
      <c r="AE21" s="3"/>
      <c r="AF21" s="3"/>
      <c r="AG21" s="3"/>
      <c r="AH21" s="3"/>
      <c r="AK21" s="3"/>
    </row>
    <row r="22" spans="1:37" ht="12.75">
      <c r="A22" s="2" t="s">
        <v>529</v>
      </c>
      <c r="B22" s="3">
        <v>7.569025</v>
      </c>
      <c r="C22" s="3">
        <v>9.777806</v>
      </c>
      <c r="D22" s="3">
        <v>4.691668</v>
      </c>
      <c r="E22" s="3">
        <v>52.367036999999996</v>
      </c>
      <c r="F22" s="5">
        <v>78.672412</v>
      </c>
      <c r="G22" s="3">
        <v>8.96852</v>
      </c>
      <c r="H22" s="3">
        <v>3.127885</v>
      </c>
      <c r="I22" s="3">
        <v>55.152226</v>
      </c>
      <c r="J22" s="3">
        <v>0.355643</v>
      </c>
      <c r="K22" s="3">
        <v>13.551839999999999</v>
      </c>
      <c r="L22" s="3">
        <v>8.967914</v>
      </c>
      <c r="M22" s="3">
        <v>35.209739</v>
      </c>
      <c r="O22" s="9">
        <f t="shared" si="0"/>
        <v>278.41171499999996</v>
      </c>
      <c r="P22" s="3"/>
      <c r="Q22" s="9">
        <f t="shared" si="1"/>
        <v>346.97934999999995</v>
      </c>
      <c r="R22" s="9"/>
      <c r="S22" s="3">
        <v>5.038463</v>
      </c>
      <c r="T22" s="3">
        <v>8.168132</v>
      </c>
      <c r="U22" s="3">
        <v>55.361039999999996</v>
      </c>
      <c r="W22" s="3"/>
      <c r="X22" s="3"/>
      <c r="Y22" s="4"/>
      <c r="Z22" s="4"/>
      <c r="AA22" s="3"/>
      <c r="AB22" s="3"/>
      <c r="AC22" s="3"/>
      <c r="AD22" s="3"/>
      <c r="AE22" s="3"/>
      <c r="AF22" s="3"/>
      <c r="AG22" s="3"/>
      <c r="AH22" s="3"/>
      <c r="AK22" s="3"/>
    </row>
    <row r="23" spans="1:37" ht="12.75">
      <c r="A23" s="2" t="s">
        <v>530</v>
      </c>
      <c r="B23" s="3">
        <v>7.5789029999999995</v>
      </c>
      <c r="C23" s="3">
        <v>9.800699999999999</v>
      </c>
      <c r="D23" s="3">
        <v>4.711431</v>
      </c>
      <c r="E23" s="3">
        <v>52.699172</v>
      </c>
      <c r="F23" s="5">
        <v>78.67355599999999</v>
      </c>
      <c r="G23" s="3">
        <v>9.046543</v>
      </c>
      <c r="H23" s="3">
        <v>3.177266</v>
      </c>
      <c r="I23" s="3">
        <v>55.441013</v>
      </c>
      <c r="J23" s="3">
        <v>0.358952</v>
      </c>
      <c r="K23" s="3">
        <v>13.666335</v>
      </c>
      <c r="L23" s="3">
        <v>9.093401</v>
      </c>
      <c r="M23" s="3">
        <v>35.595993</v>
      </c>
      <c r="O23" s="9">
        <f t="shared" si="0"/>
        <v>279.843265</v>
      </c>
      <c r="P23" s="3"/>
      <c r="Q23" s="9">
        <f t="shared" si="1"/>
        <v>348.521691</v>
      </c>
      <c r="R23" s="9"/>
      <c r="S23" s="3">
        <v>5.059863</v>
      </c>
      <c r="T23" s="3">
        <v>8.192567</v>
      </c>
      <c r="U23" s="3">
        <v>55.425996</v>
      </c>
      <c r="W23" s="3"/>
      <c r="X23" s="3"/>
      <c r="Y23" s="4"/>
      <c r="Z23" s="4"/>
      <c r="AA23" s="3"/>
      <c r="AB23" s="3"/>
      <c r="AC23" s="3"/>
      <c r="AD23" s="3"/>
      <c r="AE23" s="3"/>
      <c r="AF23" s="3"/>
      <c r="AG23" s="3"/>
      <c r="AH23" s="3"/>
      <c r="AK23" s="3"/>
    </row>
    <row r="24" spans="1:37" ht="12.75">
      <c r="A24" s="2" t="s">
        <v>531</v>
      </c>
      <c r="B24" s="3">
        <v>7.580559</v>
      </c>
      <c r="C24" s="3">
        <v>9.819638</v>
      </c>
      <c r="D24" s="3">
        <v>4.726853</v>
      </c>
      <c r="E24" s="3">
        <v>52.97996</v>
      </c>
      <c r="F24" s="5">
        <v>78.649717</v>
      </c>
      <c r="G24" s="3">
        <v>9.149987</v>
      </c>
      <c r="H24" s="3">
        <v>3.2254769999999997</v>
      </c>
      <c r="I24" s="3">
        <v>55.702895</v>
      </c>
      <c r="J24" s="3">
        <v>0.361197</v>
      </c>
      <c r="K24" s="3">
        <v>13.775545</v>
      </c>
      <c r="L24" s="3">
        <v>9.228933999999999</v>
      </c>
      <c r="M24" s="3">
        <v>36.003195999999996</v>
      </c>
      <c r="O24" s="9">
        <f t="shared" si="0"/>
        <v>281.203958</v>
      </c>
      <c r="P24" s="3"/>
      <c r="Q24" s="9">
        <f t="shared" si="1"/>
        <v>349.965082</v>
      </c>
      <c r="R24" s="9"/>
      <c r="S24" s="3">
        <v>5.078659</v>
      </c>
      <c r="T24" s="3">
        <v>8.218933</v>
      </c>
      <c r="U24" s="3">
        <v>55.463532</v>
      </c>
      <c r="W24" s="3"/>
      <c r="X24" s="3"/>
      <c r="Y24" s="4"/>
      <c r="Z24" s="4"/>
      <c r="AA24" s="3"/>
      <c r="AB24" s="3"/>
      <c r="AC24" s="3"/>
      <c r="AD24" s="3"/>
      <c r="AE24" s="3"/>
      <c r="AF24" s="3"/>
      <c r="AG24" s="3"/>
      <c r="AH24" s="3"/>
      <c r="AK24" s="3"/>
    </row>
    <row r="25" spans="1:37" ht="12.75">
      <c r="A25" s="2" t="s">
        <v>532</v>
      </c>
      <c r="B25" s="3">
        <v>7.575226</v>
      </c>
      <c r="C25" s="3">
        <v>9.835146</v>
      </c>
      <c r="D25" s="3">
        <v>4.739038</v>
      </c>
      <c r="E25" s="3">
        <v>53.219082</v>
      </c>
      <c r="F25" s="5">
        <v>78.60331599999999</v>
      </c>
      <c r="G25" s="3">
        <v>9.274357</v>
      </c>
      <c r="H25" s="3">
        <v>3.2724599999999997</v>
      </c>
      <c r="I25" s="3">
        <v>55.938204999999996</v>
      </c>
      <c r="J25" s="3">
        <v>0.362566</v>
      </c>
      <c r="K25" s="3">
        <v>13.87955</v>
      </c>
      <c r="L25" s="3">
        <v>9.374241999999999</v>
      </c>
      <c r="M25" s="3">
        <v>36.424574</v>
      </c>
      <c r="O25" s="9">
        <f t="shared" si="0"/>
        <v>282.49776199999997</v>
      </c>
      <c r="P25" s="3"/>
      <c r="Q25" s="9">
        <f t="shared" si="1"/>
        <v>351.31764699999997</v>
      </c>
      <c r="R25" s="9"/>
      <c r="S25" s="3">
        <v>5.094843</v>
      </c>
      <c r="T25" s="3">
        <v>8.246305</v>
      </c>
      <c r="U25" s="3">
        <v>55.478736999999995</v>
      </c>
      <c r="W25" s="3"/>
      <c r="X25" s="3"/>
      <c r="Y25" s="4"/>
      <c r="Z25" s="4"/>
      <c r="AA25" s="3"/>
      <c r="AB25" s="3"/>
      <c r="AC25" s="3"/>
      <c r="AD25" s="3"/>
      <c r="AE25" s="3"/>
      <c r="AF25" s="3"/>
      <c r="AG25" s="3"/>
      <c r="AH25" s="3"/>
      <c r="AK25" s="3"/>
    </row>
    <row r="26" spans="1:37" ht="12.75">
      <c r="A26" s="2" t="s">
        <v>533</v>
      </c>
      <c r="B26" s="3">
        <v>7.565773999999999</v>
      </c>
      <c r="C26" s="3">
        <v>9.847014999999999</v>
      </c>
      <c r="D26" s="3">
        <v>4.750037</v>
      </c>
      <c r="E26" s="3">
        <v>53.43362</v>
      </c>
      <c r="F26" s="5">
        <v>78.53116299999999</v>
      </c>
      <c r="G26" s="3">
        <v>9.408036</v>
      </c>
      <c r="H26" s="3">
        <v>3.317646</v>
      </c>
      <c r="I26" s="3">
        <v>56.141838</v>
      </c>
      <c r="J26" s="3">
        <v>0.36327</v>
      </c>
      <c r="K26" s="3">
        <v>13.977350999999999</v>
      </c>
      <c r="L26" s="3">
        <v>9.519617</v>
      </c>
      <c r="M26" s="3">
        <v>36.838999</v>
      </c>
      <c r="O26" s="9">
        <f t="shared" si="0"/>
        <v>283.694366</v>
      </c>
      <c r="P26" s="3"/>
      <c r="Q26" s="9">
        <f t="shared" si="1"/>
        <v>352.55938</v>
      </c>
      <c r="R26" s="9"/>
      <c r="S26" s="3">
        <v>5.107957</v>
      </c>
      <c r="T26" s="3">
        <v>8.272586</v>
      </c>
      <c r="U26" s="3">
        <v>55.484471</v>
      </c>
      <c r="W26" s="3"/>
      <c r="X26" s="3"/>
      <c r="Y26" s="4"/>
      <c r="Z26" s="4"/>
      <c r="AA26" s="3"/>
      <c r="AB26" s="3"/>
      <c r="AC26" s="3"/>
      <c r="AD26" s="3"/>
      <c r="AE26" s="3"/>
      <c r="AF26" s="3"/>
      <c r="AG26" s="3"/>
      <c r="AH26" s="3"/>
      <c r="AK26" s="3"/>
    </row>
    <row r="27" spans="1:37" ht="12.75">
      <c r="A27" s="2" t="s">
        <v>534</v>
      </c>
      <c r="B27" s="3">
        <v>7.5561549999999995</v>
      </c>
      <c r="C27" s="3">
        <v>9.855005</v>
      </c>
      <c r="D27" s="3">
        <v>4.762849</v>
      </c>
      <c r="E27" s="3">
        <v>53.647977999999995</v>
      </c>
      <c r="F27" s="5">
        <v>78.426375</v>
      </c>
      <c r="G27" s="3">
        <v>9.534673999999999</v>
      </c>
      <c r="H27" s="3">
        <v>3.360646</v>
      </c>
      <c r="I27" s="3">
        <v>56.308056</v>
      </c>
      <c r="J27" s="3">
        <v>0.363656</v>
      </c>
      <c r="K27" s="3">
        <v>14.067613</v>
      </c>
      <c r="L27" s="3">
        <v>9.653205</v>
      </c>
      <c r="M27" s="3">
        <v>37.217977</v>
      </c>
      <c r="O27" s="9">
        <f t="shared" si="0"/>
        <v>284.754189</v>
      </c>
      <c r="P27" s="3"/>
      <c r="Q27" s="9">
        <f t="shared" si="1"/>
        <v>353.66366</v>
      </c>
      <c r="R27" s="9"/>
      <c r="S27" s="3">
        <v>5.11743</v>
      </c>
      <c r="T27" s="3">
        <v>8.294611</v>
      </c>
      <c r="U27" s="3">
        <v>55.497429999999994</v>
      </c>
      <c r="W27" s="3"/>
      <c r="X27" s="3"/>
      <c r="Y27" s="4"/>
      <c r="Z27" s="4"/>
      <c r="AA27" s="3"/>
      <c r="AB27" s="3"/>
      <c r="AC27" s="3"/>
      <c r="AD27" s="3"/>
      <c r="AE27" s="3"/>
      <c r="AF27" s="3"/>
      <c r="AG27" s="3"/>
      <c r="AH27" s="3"/>
      <c r="AK27" s="3"/>
    </row>
    <row r="28" spans="1:37" ht="12.75">
      <c r="A28" s="2" t="s">
        <v>535</v>
      </c>
      <c r="B28" s="3">
        <v>7.549433</v>
      </c>
      <c r="C28" s="3">
        <v>9.859240999999999</v>
      </c>
      <c r="D28" s="3">
        <v>4.779538</v>
      </c>
      <c r="E28" s="3">
        <v>53.88001</v>
      </c>
      <c r="F28" s="5">
        <v>78.28857599999999</v>
      </c>
      <c r="G28" s="3">
        <v>9.642506</v>
      </c>
      <c r="H28" s="3">
        <v>3.4009989999999997</v>
      </c>
      <c r="I28" s="3">
        <v>56.433892</v>
      </c>
      <c r="J28" s="3">
        <v>0.363998</v>
      </c>
      <c r="K28" s="3">
        <v>14.149799</v>
      </c>
      <c r="L28" s="3">
        <v>9.7663</v>
      </c>
      <c r="M28" s="3">
        <v>37.541779</v>
      </c>
      <c r="O28" s="9">
        <f t="shared" si="0"/>
        <v>285.65607100000005</v>
      </c>
      <c r="P28" s="3"/>
      <c r="Q28" s="9">
        <f t="shared" si="1"/>
        <v>354.619566</v>
      </c>
      <c r="R28" s="9"/>
      <c r="S28" s="3">
        <v>5.1230269999999996</v>
      </c>
      <c r="T28" s="3">
        <v>8.310472</v>
      </c>
      <c r="U28" s="3">
        <v>55.529996</v>
      </c>
      <c r="W28" s="3"/>
      <c r="X28" s="3"/>
      <c r="Y28" s="4"/>
      <c r="Z28" s="4"/>
      <c r="AA28" s="3"/>
      <c r="AB28" s="3"/>
      <c r="AC28" s="3"/>
      <c r="AD28" s="3"/>
      <c r="AE28" s="3"/>
      <c r="AF28" s="3"/>
      <c r="AG28" s="3"/>
      <c r="AH28" s="3"/>
      <c r="AK28" s="3"/>
    </row>
    <row r="29" spans="1:37" ht="12.75">
      <c r="A29" s="2" t="s">
        <v>536</v>
      </c>
      <c r="B29" s="3">
        <v>7.546850999999999</v>
      </c>
      <c r="C29" s="3">
        <v>9.859463</v>
      </c>
      <c r="D29" s="3">
        <v>4.800975</v>
      </c>
      <c r="E29" s="3">
        <v>54.135631</v>
      </c>
      <c r="F29" s="5">
        <v>78.11331</v>
      </c>
      <c r="G29" s="3">
        <v>9.728183999999999</v>
      </c>
      <c r="H29" s="3">
        <v>3.4389559999999997</v>
      </c>
      <c r="I29" s="3">
        <v>56.517754</v>
      </c>
      <c r="J29" s="3">
        <v>0.36436199999999996</v>
      </c>
      <c r="K29" s="3">
        <v>14.223303999999999</v>
      </c>
      <c r="L29" s="3">
        <v>9.854981</v>
      </c>
      <c r="M29" s="3">
        <v>37.801487</v>
      </c>
      <c r="O29" s="9">
        <f t="shared" si="0"/>
        <v>286.385258</v>
      </c>
      <c r="P29" s="3"/>
      <c r="Q29" s="9">
        <f t="shared" si="1"/>
        <v>355.41669700000006</v>
      </c>
      <c r="R29" s="9"/>
      <c r="S29" s="3">
        <v>5.124597</v>
      </c>
      <c r="T29" s="3">
        <v>8.319267</v>
      </c>
      <c r="U29" s="3">
        <v>55.587574999999994</v>
      </c>
      <c r="W29" s="3"/>
      <c r="X29" s="3"/>
      <c r="Y29" s="4"/>
      <c r="Z29" s="4"/>
      <c r="AA29" s="3"/>
      <c r="AB29" s="3"/>
      <c r="AC29" s="3"/>
      <c r="AD29" s="3"/>
      <c r="AE29" s="3"/>
      <c r="AF29" s="3"/>
      <c r="AG29" s="3"/>
      <c r="AH29" s="3"/>
      <c r="AK29" s="3"/>
    </row>
    <row r="30" spans="1:37" ht="12.75">
      <c r="A30" s="2" t="s">
        <v>537</v>
      </c>
      <c r="B30" s="3">
        <v>7.548362</v>
      </c>
      <c r="C30" s="3">
        <v>9.856556999999999</v>
      </c>
      <c r="D30" s="3">
        <v>4.8262</v>
      </c>
      <c r="E30" s="3">
        <v>54.410377999999994</v>
      </c>
      <c r="F30" s="5">
        <v>77.916769</v>
      </c>
      <c r="G30" s="3">
        <v>9.795338</v>
      </c>
      <c r="H30" s="3">
        <v>3.47395</v>
      </c>
      <c r="I30" s="3">
        <v>56.563866</v>
      </c>
      <c r="J30" s="3">
        <v>0.364728</v>
      </c>
      <c r="K30" s="3">
        <v>14.289639</v>
      </c>
      <c r="L30" s="3">
        <v>9.920259</v>
      </c>
      <c r="M30" s="3">
        <v>38.004683</v>
      </c>
      <c r="O30" s="9">
        <f t="shared" si="0"/>
        <v>286.97072899999995</v>
      </c>
      <c r="P30" s="3"/>
      <c r="Q30" s="9">
        <f t="shared" si="1"/>
        <v>356.08501399999994</v>
      </c>
      <c r="R30" s="9"/>
      <c r="S30" s="3">
        <v>5.122767</v>
      </c>
      <c r="T30" s="3">
        <v>8.322901</v>
      </c>
      <c r="U30" s="3">
        <v>55.668617</v>
      </c>
      <c r="W30" s="3"/>
      <c r="X30" s="3"/>
      <c r="Y30" s="4"/>
      <c r="Z30" s="4"/>
      <c r="AA30" s="3"/>
      <c r="AB30" s="3"/>
      <c r="AC30" s="3"/>
      <c r="AD30" s="3"/>
      <c r="AE30" s="3"/>
      <c r="AF30" s="3"/>
      <c r="AG30" s="3"/>
      <c r="AH30" s="3"/>
      <c r="AK30" s="3"/>
    </row>
    <row r="31" spans="1:37" ht="12.75">
      <c r="A31" s="2" t="s">
        <v>538</v>
      </c>
      <c r="B31" s="3">
        <v>7.554196999999999</v>
      </c>
      <c r="C31" s="3">
        <v>9.853208</v>
      </c>
      <c r="D31" s="3">
        <v>4.853244999999999</v>
      </c>
      <c r="E31" s="3">
        <v>54.699110999999995</v>
      </c>
      <c r="F31" s="5">
        <v>77.74375</v>
      </c>
      <c r="G31" s="3">
        <v>9.847849</v>
      </c>
      <c r="H31" s="3">
        <v>3.503863</v>
      </c>
      <c r="I31" s="3">
        <v>56.582696</v>
      </c>
      <c r="J31" s="3">
        <v>0.365184</v>
      </c>
      <c r="K31" s="3">
        <v>14.352996</v>
      </c>
      <c r="L31" s="3">
        <v>9.964807</v>
      </c>
      <c r="M31" s="3">
        <v>38.16856</v>
      </c>
      <c r="O31" s="9">
        <f t="shared" si="0"/>
        <v>287.489466</v>
      </c>
      <c r="P31" s="3"/>
      <c r="Q31" s="9">
        <f t="shared" si="1"/>
        <v>356.70399199999997</v>
      </c>
      <c r="R31" s="9"/>
      <c r="S31" s="3">
        <v>5.11906</v>
      </c>
      <c r="T31" s="3">
        <v>8.325666</v>
      </c>
      <c r="U31" s="3">
        <v>55.7698</v>
      </c>
      <c r="W31" s="3"/>
      <c r="X31" s="3"/>
      <c r="Y31" s="4"/>
      <c r="Z31" s="4"/>
      <c r="AA31" s="3"/>
      <c r="AB31" s="3"/>
      <c r="AC31" s="3"/>
      <c r="AD31" s="3"/>
      <c r="AE31" s="3"/>
      <c r="AF31" s="3"/>
      <c r="AG31" s="3"/>
      <c r="AH31" s="3"/>
      <c r="AK31" s="3"/>
    </row>
    <row r="32" spans="1:37" ht="12.75">
      <c r="A32" s="2" t="s">
        <v>539</v>
      </c>
      <c r="B32" s="3">
        <v>7.56417</v>
      </c>
      <c r="C32" s="3">
        <v>9.852938</v>
      </c>
      <c r="D32" s="3">
        <v>4.879246</v>
      </c>
      <c r="E32" s="3">
        <v>54.992653999999995</v>
      </c>
      <c r="F32" s="5">
        <v>77.652875</v>
      </c>
      <c r="G32" s="3">
        <v>9.892351</v>
      </c>
      <c r="H32" s="3">
        <v>3.5260059999999998</v>
      </c>
      <c r="I32" s="3">
        <v>56.58857</v>
      </c>
      <c r="J32" s="3">
        <v>0.365816</v>
      </c>
      <c r="K32" s="3">
        <v>14.418973999999999</v>
      </c>
      <c r="L32" s="3">
        <v>9.99375</v>
      </c>
      <c r="M32" s="3">
        <v>38.318813999999996</v>
      </c>
      <c r="O32" s="9">
        <f t="shared" si="0"/>
        <v>288.046164</v>
      </c>
      <c r="P32" s="3"/>
      <c r="Q32" s="9">
        <f t="shared" si="1"/>
        <v>357.37974799999995</v>
      </c>
      <c r="R32" s="9"/>
      <c r="S32" s="3">
        <v>5.11551</v>
      </c>
      <c r="T32" s="3">
        <v>8.333424</v>
      </c>
      <c r="U32" s="3">
        <v>55.88465</v>
      </c>
      <c r="W32" s="3"/>
      <c r="X32" s="3"/>
      <c r="Y32" s="4"/>
      <c r="Z32" s="4"/>
      <c r="AA32" s="3"/>
      <c r="AB32" s="3"/>
      <c r="AC32" s="3"/>
      <c r="AD32" s="3"/>
      <c r="AE32" s="3"/>
      <c r="AF32" s="3"/>
      <c r="AG32" s="3"/>
      <c r="AH32" s="3"/>
      <c r="AK32" s="3"/>
    </row>
    <row r="33" spans="1:37" ht="12.75">
      <c r="A33" s="2" t="s">
        <v>540</v>
      </c>
      <c r="B33" s="3">
        <v>7.5782609999999995</v>
      </c>
      <c r="C33" s="3">
        <v>9.858308</v>
      </c>
      <c r="D33" s="3">
        <v>4.902208</v>
      </c>
      <c r="E33" s="3">
        <v>55.284265999999995</v>
      </c>
      <c r="F33" s="5">
        <v>77.684873</v>
      </c>
      <c r="G33" s="3">
        <v>9.934294</v>
      </c>
      <c r="H33" s="3">
        <v>3.53885</v>
      </c>
      <c r="I33" s="3">
        <v>56.593073</v>
      </c>
      <c r="J33" s="3">
        <v>0.366704</v>
      </c>
      <c r="K33" s="3">
        <v>14.491646999999999</v>
      </c>
      <c r="L33" s="3">
        <v>10.01142</v>
      </c>
      <c r="M33" s="3">
        <v>38.474287</v>
      </c>
      <c r="O33" s="9">
        <f t="shared" si="0"/>
        <v>288.718191</v>
      </c>
      <c r="P33" s="3"/>
      <c r="Q33" s="9">
        <f t="shared" si="1"/>
        <v>358.19051399999995</v>
      </c>
      <c r="R33" s="9"/>
      <c r="S33" s="3">
        <v>5.1136859999999995</v>
      </c>
      <c r="T33" s="3">
        <v>8.350367</v>
      </c>
      <c r="U33" s="3">
        <v>56.008269999999996</v>
      </c>
      <c r="W33" s="3"/>
      <c r="X33" s="3"/>
      <c r="Y33" s="4"/>
      <c r="Z33" s="4"/>
      <c r="AA33" s="3"/>
      <c r="AB33" s="3"/>
      <c r="AC33" s="3"/>
      <c r="AD33" s="3"/>
      <c r="AE33" s="3"/>
      <c r="AF33" s="3"/>
      <c r="AG33" s="3"/>
      <c r="AH33" s="3"/>
      <c r="AK33" s="3"/>
    </row>
    <row r="34" spans="1:37" ht="12.75">
      <c r="A34" s="2" t="s">
        <v>541</v>
      </c>
      <c r="B34" s="3">
        <v>7.59575</v>
      </c>
      <c r="C34" s="3">
        <v>9.870311</v>
      </c>
      <c r="D34" s="3">
        <v>4.921238</v>
      </c>
      <c r="E34" s="3">
        <v>55.572359</v>
      </c>
      <c r="F34" s="5">
        <v>77.853872</v>
      </c>
      <c r="G34" s="3">
        <v>9.97304</v>
      </c>
      <c r="H34" s="3">
        <v>3.5413599999999996</v>
      </c>
      <c r="I34" s="3">
        <v>56.598658</v>
      </c>
      <c r="J34" s="3">
        <v>0.367872</v>
      </c>
      <c r="K34" s="3">
        <v>14.572451</v>
      </c>
      <c r="L34" s="3">
        <v>10.018015</v>
      </c>
      <c r="M34" s="3">
        <v>38.641256999999996</v>
      </c>
      <c r="O34" s="9">
        <f t="shared" si="0"/>
        <v>289.526183</v>
      </c>
      <c r="P34" s="3"/>
      <c r="Q34" s="9">
        <f t="shared" si="1"/>
        <v>359.158312</v>
      </c>
      <c r="R34" s="9"/>
      <c r="S34" s="3">
        <v>5.114123</v>
      </c>
      <c r="T34" s="3">
        <v>8.377446</v>
      </c>
      <c r="U34" s="3">
        <v>56.14056</v>
      </c>
      <c r="W34" s="3"/>
      <c r="X34" s="3"/>
      <c r="Y34" s="4"/>
      <c r="Z34" s="4"/>
      <c r="AA34" s="3"/>
      <c r="AB34" s="3"/>
      <c r="AC34" s="3"/>
      <c r="AD34" s="3"/>
      <c r="AE34" s="3"/>
      <c r="AF34" s="3"/>
      <c r="AG34" s="3"/>
      <c r="AH34" s="3"/>
      <c r="AK34" s="3"/>
    </row>
    <row r="35" spans="1:37" ht="12.75">
      <c r="A35" s="2" t="s">
        <v>542</v>
      </c>
      <c r="B35" s="3">
        <v>7.617090999999999</v>
      </c>
      <c r="C35" s="3">
        <v>9.888399999999999</v>
      </c>
      <c r="D35" s="3">
        <v>4.9371529999999995</v>
      </c>
      <c r="E35" s="3">
        <v>55.859398999999996</v>
      </c>
      <c r="F35" s="5">
        <v>78.144558</v>
      </c>
      <c r="G35" s="3">
        <v>10.00831</v>
      </c>
      <c r="H35" s="3">
        <v>3.535179</v>
      </c>
      <c r="I35" s="3">
        <v>56.606187</v>
      </c>
      <c r="J35" s="3">
        <v>0.36938099999999996</v>
      </c>
      <c r="K35" s="3">
        <v>14.660464</v>
      </c>
      <c r="L35" s="3">
        <v>10.013671</v>
      </c>
      <c r="M35" s="3">
        <v>38.814737</v>
      </c>
      <c r="O35" s="9">
        <f t="shared" si="0"/>
        <v>290.45453</v>
      </c>
      <c r="P35" s="3"/>
      <c r="Q35" s="9">
        <f t="shared" si="1"/>
        <v>360.267828</v>
      </c>
      <c r="R35" s="9"/>
      <c r="S35" s="3">
        <v>5.116778</v>
      </c>
      <c r="T35" s="3">
        <v>8.413288</v>
      </c>
      <c r="U35" s="3">
        <v>56.283232</v>
      </c>
      <c r="W35" s="3"/>
      <c r="X35" s="3"/>
      <c r="Y35" s="4"/>
      <c r="Z35" s="4"/>
      <c r="AA35" s="3"/>
      <c r="AB35" s="3"/>
      <c r="AC35" s="3"/>
      <c r="AD35" s="3"/>
      <c r="AE35" s="3"/>
      <c r="AF35" s="3"/>
      <c r="AG35" s="3"/>
      <c r="AH35" s="3"/>
      <c r="AK35" s="3"/>
    </row>
    <row r="36" spans="1:37" ht="12.75">
      <c r="A36" s="2" t="s">
        <v>543</v>
      </c>
      <c r="B36" s="3">
        <v>7.64464</v>
      </c>
      <c r="C36" s="3">
        <v>9.911641</v>
      </c>
      <c r="D36" s="3">
        <v>4.951726</v>
      </c>
      <c r="E36" s="3">
        <v>56.147175999999995</v>
      </c>
      <c r="F36" s="5">
        <v>78.53061699999999</v>
      </c>
      <c r="G36" s="3">
        <v>10.046439999999999</v>
      </c>
      <c r="H36" s="3">
        <v>3.5248079999999997</v>
      </c>
      <c r="I36" s="3">
        <v>56.623509999999996</v>
      </c>
      <c r="J36" s="3">
        <v>0.37139</v>
      </c>
      <c r="K36" s="3">
        <v>14.754425</v>
      </c>
      <c r="L36" s="3">
        <v>10.002891</v>
      </c>
      <c r="M36" s="3">
        <v>38.988971</v>
      </c>
      <c r="O36" s="9">
        <f t="shared" si="0"/>
        <v>291.4982349999999</v>
      </c>
      <c r="P36" s="3"/>
      <c r="Q36" s="9">
        <f t="shared" si="1"/>
        <v>361.51200399999993</v>
      </c>
      <c r="R36" s="9"/>
      <c r="S36" s="3">
        <v>5.121911</v>
      </c>
      <c r="T36" s="3">
        <v>8.456788999999999</v>
      </c>
      <c r="U36" s="3">
        <v>56.435069</v>
      </c>
      <c r="W36" s="3"/>
      <c r="X36" s="3"/>
      <c r="Y36" s="4"/>
      <c r="Z36" s="4"/>
      <c r="AA36" s="3"/>
      <c r="AB36" s="3"/>
      <c r="AC36" s="3"/>
      <c r="AD36" s="3"/>
      <c r="AE36" s="3"/>
      <c r="AF36" s="3"/>
      <c r="AG36" s="3"/>
      <c r="AH36" s="3"/>
      <c r="AK36" s="3"/>
    </row>
    <row r="37" spans="1:37" ht="12.75">
      <c r="A37" s="2" t="s">
        <v>544</v>
      </c>
      <c r="B37" s="3">
        <v>7.681502</v>
      </c>
      <c r="C37" s="3">
        <v>9.938402</v>
      </c>
      <c r="D37" s="3">
        <v>4.967563</v>
      </c>
      <c r="E37" s="3">
        <v>56.438604999999995</v>
      </c>
      <c r="F37" s="5">
        <v>78.971329</v>
      </c>
      <c r="G37" s="3">
        <v>10.095424999999999</v>
      </c>
      <c r="H37" s="3">
        <v>3.5164329999999997</v>
      </c>
      <c r="I37" s="3">
        <v>56.659338999999996</v>
      </c>
      <c r="J37" s="3">
        <v>0.374085</v>
      </c>
      <c r="K37" s="3">
        <v>14.852065999999999</v>
      </c>
      <c r="L37" s="3">
        <v>9.991285999999999</v>
      </c>
      <c r="M37" s="3">
        <v>39.153994999999995</v>
      </c>
      <c r="O37" s="9">
        <f t="shared" si="0"/>
        <v>292.64003</v>
      </c>
      <c r="P37" s="3"/>
      <c r="Q37" s="9">
        <f t="shared" si="1"/>
        <v>362.870316</v>
      </c>
      <c r="R37" s="9"/>
      <c r="S37" s="3">
        <v>5.129623</v>
      </c>
      <c r="T37" s="3">
        <v>8.505951</v>
      </c>
      <c r="U37" s="3">
        <v>56.594711999999994</v>
      </c>
      <c r="W37" s="3"/>
      <c r="X37" s="3"/>
      <c r="Y37" s="4"/>
      <c r="Z37" s="4"/>
      <c r="AA37" s="3"/>
      <c r="AB37" s="3"/>
      <c r="AC37" s="3"/>
      <c r="AD37" s="3"/>
      <c r="AE37" s="3"/>
      <c r="AF37" s="3"/>
      <c r="AG37" s="3"/>
      <c r="AH37" s="3"/>
      <c r="AK37" s="3"/>
    </row>
    <row r="38" spans="1:37" ht="12.75">
      <c r="A38" s="2" t="s">
        <v>545</v>
      </c>
      <c r="B38" s="3">
        <v>7.729235999999999</v>
      </c>
      <c r="C38" s="3">
        <v>9.967378</v>
      </c>
      <c r="D38" s="3">
        <v>4.986441</v>
      </c>
      <c r="E38" s="3">
        <v>56.735102999999995</v>
      </c>
      <c r="F38" s="5">
        <v>79.433024</v>
      </c>
      <c r="G38" s="3">
        <v>10.160497999999999</v>
      </c>
      <c r="H38" s="3">
        <v>3.514643</v>
      </c>
      <c r="I38" s="3">
        <v>56.719243</v>
      </c>
      <c r="J38" s="3">
        <v>0.377589</v>
      </c>
      <c r="K38" s="3">
        <v>14.951525</v>
      </c>
      <c r="L38" s="3">
        <v>9.983229</v>
      </c>
      <c r="M38" s="3">
        <v>39.303218</v>
      </c>
      <c r="O38" s="9">
        <f t="shared" si="0"/>
        <v>293.861127</v>
      </c>
      <c r="P38" s="3"/>
      <c r="Q38" s="9">
        <f t="shared" si="1"/>
        <v>364.32090000000005</v>
      </c>
      <c r="R38" s="9"/>
      <c r="S38" s="3">
        <v>5.139942</v>
      </c>
      <c r="T38" s="3">
        <v>8.558831999999999</v>
      </c>
      <c r="U38" s="3">
        <v>56.760999</v>
      </c>
      <c r="W38" s="3"/>
      <c r="X38" s="3"/>
      <c r="Y38" s="3"/>
      <c r="Z38" s="4"/>
      <c r="AA38" s="3"/>
      <c r="AB38" s="3"/>
      <c r="AC38" s="3"/>
      <c r="AD38" s="3"/>
      <c r="AE38" s="3"/>
      <c r="AF38" s="3"/>
      <c r="AG38" s="3"/>
      <c r="AH38" s="3"/>
      <c r="AK38" s="3"/>
    </row>
    <row r="39" spans="1:37" ht="12.75">
      <c r="A39" s="2" t="s">
        <v>546</v>
      </c>
      <c r="B39" s="3">
        <v>7.789693</v>
      </c>
      <c r="C39" s="3">
        <v>9.998325999999999</v>
      </c>
      <c r="D39" s="3">
        <v>5.009075999999999</v>
      </c>
      <c r="E39" s="3">
        <v>57.038472999999996</v>
      </c>
      <c r="F39" s="12">
        <v>79.911946</v>
      </c>
      <c r="G39" s="3">
        <v>10.244658</v>
      </c>
      <c r="H39" s="3">
        <v>3.5213419999999998</v>
      </c>
      <c r="I39" s="3">
        <v>56.808136999999995</v>
      </c>
      <c r="J39" s="3">
        <v>0.381973</v>
      </c>
      <c r="K39" s="3">
        <v>15.052785</v>
      </c>
      <c r="L39" s="3">
        <v>9.980696</v>
      </c>
      <c r="M39" s="3">
        <v>39.439583999999996</v>
      </c>
      <c r="O39" s="9">
        <f t="shared" si="0"/>
        <v>295.176689</v>
      </c>
      <c r="P39" s="3"/>
      <c r="Q39" s="9">
        <f t="shared" si="1"/>
        <v>365.87894499999993</v>
      </c>
      <c r="R39" s="9"/>
      <c r="S39" s="3">
        <v>5.153038</v>
      </c>
      <c r="T39" s="3">
        <v>8.61623</v>
      </c>
      <c r="U39" s="3">
        <v>56.932987999999995</v>
      </c>
      <c r="W39" s="3"/>
      <c r="X39" s="3"/>
      <c r="Y39" s="3"/>
      <c r="Z39" s="4"/>
      <c r="AA39" s="3"/>
      <c r="AB39" s="3"/>
      <c r="AC39" s="3"/>
      <c r="AD39" s="3"/>
      <c r="AE39" s="3"/>
      <c r="AF39" s="3"/>
      <c r="AG39" s="3"/>
      <c r="AH39" s="3"/>
      <c r="AK39" s="3"/>
    </row>
    <row r="40" spans="1:37" ht="12.75">
      <c r="A40" s="2" t="s">
        <v>547</v>
      </c>
      <c r="B40" s="3">
        <v>7.860428</v>
      </c>
      <c r="C40" s="3">
        <v>10.031355</v>
      </c>
      <c r="D40" s="3">
        <v>5.034564</v>
      </c>
      <c r="E40" s="3">
        <v>57.346030999999996</v>
      </c>
      <c r="F40" s="12">
        <v>80.406001</v>
      </c>
      <c r="G40" s="3">
        <v>10.345182999999999</v>
      </c>
      <c r="H40" s="3">
        <v>3.5357819999999998</v>
      </c>
      <c r="I40" s="3">
        <v>56.923550999999996</v>
      </c>
      <c r="J40" s="3">
        <v>0.38716</v>
      </c>
      <c r="K40" s="3">
        <v>15.155947999999999</v>
      </c>
      <c r="L40" s="3">
        <v>9.983957</v>
      </c>
      <c r="M40" s="3">
        <v>39.569005</v>
      </c>
      <c r="O40" s="9">
        <f t="shared" si="0"/>
        <v>296.578965</v>
      </c>
      <c r="P40" s="4"/>
      <c r="Q40" s="9">
        <f t="shared" si="1"/>
        <v>367.535418</v>
      </c>
      <c r="R40" s="9"/>
      <c r="S40" s="3">
        <v>5.168894</v>
      </c>
      <c r="T40" s="3">
        <v>8.677436</v>
      </c>
      <c r="U40" s="3">
        <v>57.110122999999994</v>
      </c>
      <c r="W40" s="3"/>
      <c r="X40" s="3"/>
      <c r="Y40" s="4"/>
      <c r="Z40" s="4"/>
      <c r="AA40" s="3"/>
      <c r="AB40" s="3"/>
      <c r="AC40" s="3"/>
      <c r="AD40" s="3"/>
      <c r="AE40" s="3"/>
      <c r="AF40" s="3"/>
      <c r="AG40" s="3"/>
      <c r="AH40" s="3"/>
      <c r="AK40" s="3"/>
    </row>
    <row r="41" spans="1:37" ht="12.75">
      <c r="A41" s="2" t="s">
        <v>548</v>
      </c>
      <c r="B41" s="3">
        <v>7.933472999999999</v>
      </c>
      <c r="C41" s="3">
        <v>10.065876</v>
      </c>
      <c r="D41" s="3">
        <v>5.061112</v>
      </c>
      <c r="E41" s="3">
        <v>57.649425</v>
      </c>
      <c r="F41" s="12">
        <v>80.884694</v>
      </c>
      <c r="G41" s="3">
        <v>10.454381999999999</v>
      </c>
      <c r="H41" s="3">
        <v>3.556666</v>
      </c>
      <c r="I41" s="3">
        <v>57.054241999999995</v>
      </c>
      <c r="J41" s="3">
        <v>0.392936</v>
      </c>
      <c r="K41" s="3">
        <v>15.259323</v>
      </c>
      <c r="L41" s="3">
        <v>9.993469</v>
      </c>
      <c r="M41" s="3">
        <v>39.691745</v>
      </c>
      <c r="O41" s="9">
        <f t="shared" si="0"/>
        <v>297.99734299999994</v>
      </c>
      <c r="P41" s="4"/>
      <c r="Q41" s="9">
        <f t="shared" si="1"/>
        <v>369.213694</v>
      </c>
      <c r="R41" s="9"/>
      <c r="S41" s="3">
        <v>5.187067</v>
      </c>
      <c r="T41" s="3">
        <v>8.737161</v>
      </c>
      <c r="U41" s="3">
        <v>57.292123</v>
      </c>
      <c r="W41" s="3"/>
      <c r="X41" s="3"/>
      <c r="Y41" s="4"/>
      <c r="Z41" s="4"/>
      <c r="AA41" s="3"/>
      <c r="AB41" s="3"/>
      <c r="AC41" s="3"/>
      <c r="AD41" s="3"/>
      <c r="AE41" s="3"/>
      <c r="AF41" s="3"/>
      <c r="AG41" s="3"/>
      <c r="AH41" s="3"/>
      <c r="AK41" s="3"/>
    </row>
    <row r="42" spans="1:37" ht="12.75">
      <c r="A42" s="2" t="s">
        <v>549</v>
      </c>
      <c r="B42" s="3">
        <v>7.998022</v>
      </c>
      <c r="C42" s="3">
        <v>10.101225999999999</v>
      </c>
      <c r="D42" s="3">
        <v>5.086132</v>
      </c>
      <c r="E42" s="3">
        <v>57.937449</v>
      </c>
      <c r="F42" s="12">
        <v>81.311539</v>
      </c>
      <c r="G42" s="3">
        <v>10.561199</v>
      </c>
      <c r="H42" s="3">
        <v>3.581575</v>
      </c>
      <c r="I42" s="3">
        <v>57.184011999999996</v>
      </c>
      <c r="J42" s="3">
        <v>0.398987</v>
      </c>
      <c r="K42" s="3">
        <v>15.360814999999999</v>
      </c>
      <c r="L42" s="3">
        <v>10.009018</v>
      </c>
      <c r="M42" s="3">
        <v>39.808046</v>
      </c>
      <c r="O42" s="9">
        <f t="shared" si="0"/>
        <v>299.33802</v>
      </c>
      <c r="P42" s="4"/>
      <c r="Q42" s="9">
        <f t="shared" si="1"/>
        <v>370.812375</v>
      </c>
      <c r="R42" s="9"/>
      <c r="S42" s="3">
        <v>5.206909</v>
      </c>
      <c r="T42" s="3">
        <v>8.788527</v>
      </c>
      <c r="U42" s="3">
        <v>57.478919</v>
      </c>
      <c r="W42" s="3"/>
      <c r="X42" s="3"/>
      <c r="Y42" s="4"/>
      <c r="Z42" s="4"/>
      <c r="AA42" s="3"/>
      <c r="AB42" s="3"/>
      <c r="AC42" s="3"/>
      <c r="AD42" s="3"/>
      <c r="AE42" s="3"/>
      <c r="AF42" s="3"/>
      <c r="AG42" s="3"/>
      <c r="AH42" s="3"/>
      <c r="AK42" s="3"/>
    </row>
    <row r="43" spans="1:37" ht="12.75">
      <c r="A43" s="2" t="s">
        <v>550</v>
      </c>
      <c r="B43" s="3">
        <v>8.046535</v>
      </c>
      <c r="C43" s="3">
        <v>10.136811</v>
      </c>
      <c r="D43" s="3">
        <v>5.1078019999999995</v>
      </c>
      <c r="E43" s="3">
        <v>58.202656</v>
      </c>
      <c r="F43" s="12">
        <v>81.66096499999999</v>
      </c>
      <c r="G43" s="3">
        <v>10.657418999999999</v>
      </c>
      <c r="H43" s="3">
        <v>3.60885</v>
      </c>
      <c r="I43" s="3">
        <v>57.30105</v>
      </c>
      <c r="J43" s="3">
        <v>0.405078</v>
      </c>
      <c r="K43" s="3">
        <v>15.4589</v>
      </c>
      <c r="L43" s="3">
        <v>10.030386</v>
      </c>
      <c r="M43" s="3">
        <v>39.920535</v>
      </c>
      <c r="O43" s="9">
        <f t="shared" si="0"/>
        <v>300.53698699999995</v>
      </c>
      <c r="P43" s="4"/>
      <c r="Q43" s="9">
        <f t="shared" si="1"/>
        <v>372.262064</v>
      </c>
      <c r="R43" s="9"/>
      <c r="S43" s="3">
        <v>5.227861</v>
      </c>
      <c r="T43" s="3">
        <v>8.826948999999999</v>
      </c>
      <c r="U43" s="3">
        <v>57.670266999999996</v>
      </c>
      <c r="W43" s="3"/>
      <c r="X43" s="3"/>
      <c r="Y43" s="4"/>
      <c r="Z43" s="4"/>
      <c r="AA43" s="3"/>
      <c r="AB43" s="3"/>
      <c r="AC43" s="3"/>
      <c r="AD43" s="3"/>
      <c r="AE43" s="3"/>
      <c r="AF43" s="3"/>
      <c r="AG43" s="3"/>
      <c r="AH43" s="3"/>
      <c r="AK43" s="3"/>
    </row>
    <row r="44" spans="1:37" ht="12.75">
      <c r="A44" s="2" t="s">
        <v>551</v>
      </c>
      <c r="B44" s="3">
        <v>8.075597</v>
      </c>
      <c r="C44" s="3">
        <v>10.17232</v>
      </c>
      <c r="D44" s="3">
        <v>5.1254599999999995</v>
      </c>
      <c r="E44" s="3">
        <v>58.440732</v>
      </c>
      <c r="F44" s="12">
        <v>81.91718399999999</v>
      </c>
      <c r="G44" s="3">
        <v>10.740703</v>
      </c>
      <c r="H44" s="3">
        <v>3.6378329999999997</v>
      </c>
      <c r="I44" s="3">
        <v>57.400808</v>
      </c>
      <c r="J44" s="3">
        <v>0.41113</v>
      </c>
      <c r="K44" s="3">
        <v>15.552556999999998</v>
      </c>
      <c r="L44" s="3">
        <v>10.058012</v>
      </c>
      <c r="M44" s="3">
        <v>40.021404</v>
      </c>
      <c r="O44" s="9">
        <f t="shared" si="0"/>
        <v>301.55374</v>
      </c>
      <c r="P44" s="4"/>
      <c r="Q44" s="9">
        <f t="shared" si="1"/>
        <v>373.518621</v>
      </c>
      <c r="R44" s="9"/>
      <c r="S44" s="3">
        <v>5.249775</v>
      </c>
      <c r="T44" s="3">
        <v>8.849677</v>
      </c>
      <c r="U44" s="3">
        <v>57.865429</v>
      </c>
      <c r="W44" s="3"/>
      <c r="X44" s="3"/>
      <c r="Y44" s="4"/>
      <c r="Z44" s="4"/>
      <c r="AA44" s="3"/>
      <c r="AB44" s="3"/>
      <c r="AC44" s="3"/>
      <c r="AD44" s="3"/>
      <c r="AE44" s="3"/>
      <c r="AF44" s="3"/>
      <c r="AG44" s="3"/>
      <c r="AH44" s="3"/>
      <c r="AK44" s="3"/>
    </row>
    <row r="45" spans="1:37" ht="12.75">
      <c r="A45" s="2" t="s">
        <v>552</v>
      </c>
      <c r="B45" s="3">
        <v>8.087934</v>
      </c>
      <c r="C45" s="3">
        <v>10.207415</v>
      </c>
      <c r="D45" s="3">
        <v>5.139799</v>
      </c>
      <c r="E45" s="3">
        <v>58.655424999999994</v>
      </c>
      <c r="F45" s="12">
        <v>82.08597999999999</v>
      </c>
      <c r="G45" s="3">
        <v>10.812788999999999</v>
      </c>
      <c r="H45" s="3">
        <v>3.6695279999999997</v>
      </c>
      <c r="I45" s="3">
        <v>57.486281</v>
      </c>
      <c r="J45" s="3">
        <v>0.41716899999999996</v>
      </c>
      <c r="K45" s="3">
        <v>15.64194</v>
      </c>
      <c r="L45" s="3">
        <v>10.092188</v>
      </c>
      <c r="M45" s="3">
        <v>40.116591</v>
      </c>
      <c r="O45" s="9">
        <f t="shared" si="0"/>
        <v>302.413039</v>
      </c>
      <c r="P45" s="4"/>
      <c r="Q45" s="9">
        <f t="shared" si="1"/>
        <v>374.60792100000003</v>
      </c>
      <c r="R45" s="9"/>
      <c r="S45" s="3">
        <v>5.272501</v>
      </c>
      <c r="T45" s="3">
        <v>8.858855</v>
      </c>
      <c r="U45" s="3">
        <v>58.063525999999996</v>
      </c>
      <c r="W45" s="3"/>
      <c r="X45" s="3"/>
      <c r="Y45" s="4"/>
      <c r="Z45" s="4"/>
      <c r="AA45" s="3"/>
      <c r="AB45" s="3"/>
      <c r="AC45" s="3"/>
      <c r="AD45" s="3"/>
      <c r="AE45" s="3"/>
      <c r="AF45" s="3"/>
      <c r="AG45" s="3"/>
      <c r="AH45" s="3"/>
      <c r="AK45" s="3"/>
    </row>
    <row r="46" spans="1:37" ht="12.75">
      <c r="A46" s="2" t="s">
        <v>553</v>
      </c>
      <c r="B46" s="3">
        <v>8.08972</v>
      </c>
      <c r="C46" s="3">
        <v>10.241467</v>
      </c>
      <c r="D46" s="3">
        <v>5.151987</v>
      </c>
      <c r="E46" s="3">
        <v>58.857231999999996</v>
      </c>
      <c r="F46" s="12">
        <v>82.190879</v>
      </c>
      <c r="G46" s="3">
        <v>10.874505</v>
      </c>
      <c r="H46" s="3">
        <v>3.7057979999999997</v>
      </c>
      <c r="I46" s="3">
        <v>57.562247</v>
      </c>
      <c r="J46" s="3">
        <v>0.423185</v>
      </c>
      <c r="K46" s="3">
        <v>15.728148</v>
      </c>
      <c r="L46" s="3">
        <v>10.13217</v>
      </c>
      <c r="M46" s="3">
        <v>40.238366</v>
      </c>
      <c r="O46" s="9">
        <f t="shared" si="0"/>
        <v>303.1957039999999</v>
      </c>
      <c r="P46" s="4"/>
      <c r="Q46" s="9">
        <f t="shared" si="1"/>
        <v>375.6160189999999</v>
      </c>
      <c r="R46" s="9"/>
      <c r="S46" s="3">
        <v>5.295468</v>
      </c>
      <c r="T46" s="3">
        <v>8.860847999999999</v>
      </c>
      <c r="U46" s="3">
        <v>58.263999</v>
      </c>
      <c r="W46" s="3"/>
      <c r="X46" s="3"/>
      <c r="Y46" s="4"/>
      <c r="Z46" s="4"/>
      <c r="AA46" s="3"/>
      <c r="AB46" s="3"/>
      <c r="AC46" s="3"/>
      <c r="AD46" s="3"/>
      <c r="AE46" s="3"/>
      <c r="AF46" s="3"/>
      <c r="AG46" s="3"/>
      <c r="AH46" s="3"/>
      <c r="AK46" s="3"/>
    </row>
    <row r="47" spans="1:37" ht="12.75">
      <c r="A47" s="2" t="s">
        <v>554</v>
      </c>
      <c r="B47" s="3">
        <v>8.090243</v>
      </c>
      <c r="C47" s="3">
        <v>10.273791</v>
      </c>
      <c r="D47" s="3">
        <v>5.163802</v>
      </c>
      <c r="E47" s="3">
        <v>59.061214</v>
      </c>
      <c r="F47" s="12">
        <v>82.26810499999999</v>
      </c>
      <c r="G47" s="3">
        <v>10.928004999999999</v>
      </c>
      <c r="H47" s="3">
        <v>3.7492379999999996</v>
      </c>
      <c r="I47" s="3">
        <v>57.636646</v>
      </c>
      <c r="J47" s="3">
        <v>0.42919999999999997</v>
      </c>
      <c r="K47" s="3">
        <v>15.812946</v>
      </c>
      <c r="L47" s="3">
        <v>10.176824</v>
      </c>
      <c r="M47" s="3">
        <v>40.429611</v>
      </c>
      <c r="O47" s="9">
        <f t="shared" si="0"/>
        <v>304.01962499999996</v>
      </c>
      <c r="P47" s="4"/>
      <c r="Q47" s="9">
        <f t="shared" si="1"/>
        <v>376.668775</v>
      </c>
      <c r="R47" s="9"/>
      <c r="S47" s="3">
        <v>5.318006</v>
      </c>
      <c r="T47" s="3">
        <v>8.864844999999999</v>
      </c>
      <c r="U47" s="3">
        <v>58.466299</v>
      </c>
      <c r="W47" s="3"/>
      <c r="X47" s="3"/>
      <c r="Y47" s="4"/>
      <c r="Z47" s="4"/>
      <c r="AA47" s="3"/>
      <c r="AB47" s="3"/>
      <c r="AC47" s="3"/>
      <c r="AD47" s="3"/>
      <c r="AE47" s="3"/>
      <c r="AF47" s="3"/>
      <c r="AG47" s="3"/>
      <c r="AH47" s="3"/>
      <c r="AK47" s="3"/>
    </row>
    <row r="48" spans="1:37" ht="12.75">
      <c r="A48" s="2" t="s">
        <v>555</v>
      </c>
      <c r="B48" s="3">
        <v>8.096246</v>
      </c>
      <c r="C48" s="3">
        <v>10.303880999999999</v>
      </c>
      <c r="D48" s="3">
        <v>5.176526</v>
      </c>
      <c r="E48" s="3">
        <v>59.278011</v>
      </c>
      <c r="F48" s="12">
        <v>82.34443399999999</v>
      </c>
      <c r="G48" s="3">
        <v>10.975017</v>
      </c>
      <c r="H48" s="3">
        <v>3.80138</v>
      </c>
      <c r="I48" s="3">
        <v>57.714838</v>
      </c>
      <c r="J48" s="3">
        <v>0.435225</v>
      </c>
      <c r="K48" s="3">
        <v>15.897504999999999</v>
      </c>
      <c r="L48" s="3">
        <v>10.22509</v>
      </c>
      <c r="M48" s="3">
        <v>40.717222</v>
      </c>
      <c r="O48" s="9">
        <f t="shared" si="0"/>
        <v>304.96537500000005</v>
      </c>
      <c r="P48" s="4"/>
      <c r="Q48" s="9">
        <f t="shared" si="1"/>
        <v>377.85213100000004</v>
      </c>
      <c r="R48" s="9"/>
      <c r="S48" s="3">
        <v>5.339606</v>
      </c>
      <c r="T48" s="3">
        <v>8.877412</v>
      </c>
      <c r="U48" s="3">
        <v>58.669737999999995</v>
      </c>
      <c r="W48" s="3"/>
      <c r="X48" s="3"/>
      <c r="Y48" s="4"/>
      <c r="Z48" s="4"/>
      <c r="AA48" s="3"/>
      <c r="AB48" s="3"/>
      <c r="AC48" s="3"/>
      <c r="AD48" s="3"/>
      <c r="AE48" s="3"/>
      <c r="AF48" s="3"/>
      <c r="AG48" s="3"/>
      <c r="AH48" s="3"/>
      <c r="AK48" s="3"/>
    </row>
    <row r="49" spans="1:37" ht="12.75">
      <c r="A49" s="2" t="s">
        <v>556</v>
      </c>
      <c r="B49" s="3">
        <v>8.109592</v>
      </c>
      <c r="C49" s="3">
        <v>10.331391</v>
      </c>
      <c r="D49" s="3">
        <v>5.190513999999999</v>
      </c>
      <c r="E49" s="3">
        <v>59.511101999999994</v>
      </c>
      <c r="F49" s="12">
        <v>82.426593</v>
      </c>
      <c r="G49" s="3">
        <v>11.015139</v>
      </c>
      <c r="H49" s="3">
        <v>3.8630649999999997</v>
      </c>
      <c r="I49" s="3">
        <v>57.797303</v>
      </c>
      <c r="J49" s="3">
        <v>0.44123199999999996</v>
      </c>
      <c r="K49" s="3">
        <v>15.982166999999999</v>
      </c>
      <c r="L49" s="3">
        <v>10.276615</v>
      </c>
      <c r="M49" s="3">
        <v>41.11716</v>
      </c>
      <c r="O49" s="9">
        <f t="shared" si="0"/>
        <v>306.061873</v>
      </c>
      <c r="P49" s="4"/>
      <c r="Q49" s="9">
        <f t="shared" si="1"/>
        <v>379.197199</v>
      </c>
      <c r="R49" s="9"/>
      <c r="S49" s="3">
        <v>5.359983</v>
      </c>
      <c r="T49" s="3">
        <v>8.900869</v>
      </c>
      <c r="U49" s="3">
        <v>58.874474</v>
      </c>
      <c r="W49" s="3"/>
      <c r="X49" s="3"/>
      <c r="Y49" s="4"/>
      <c r="Z49" s="4"/>
      <c r="AA49" s="3"/>
      <c r="AB49" s="3"/>
      <c r="AC49" s="3"/>
      <c r="AD49" s="3"/>
      <c r="AE49" s="3"/>
      <c r="AF49" s="3"/>
      <c r="AG49" s="3"/>
      <c r="AH49" s="3"/>
      <c r="AK49" s="3"/>
    </row>
    <row r="50" spans="1:37" ht="12.75">
      <c r="A50" s="2" t="s">
        <v>557</v>
      </c>
      <c r="B50" s="3">
        <v>8.128132</v>
      </c>
      <c r="C50" s="3">
        <v>10.356316999999999</v>
      </c>
      <c r="D50" s="3">
        <v>5.2053199999999995</v>
      </c>
      <c r="E50" s="3">
        <v>59.756476</v>
      </c>
      <c r="F50" s="12">
        <v>82.507306</v>
      </c>
      <c r="G50" s="3">
        <v>11.047858</v>
      </c>
      <c r="H50" s="3">
        <v>3.9327509999999997</v>
      </c>
      <c r="I50" s="3">
        <v>57.880426</v>
      </c>
      <c r="J50" s="3">
        <v>0.447191</v>
      </c>
      <c r="K50" s="3">
        <v>16.066135</v>
      </c>
      <c r="L50" s="3">
        <v>10.330884</v>
      </c>
      <c r="M50" s="3">
        <v>41.610108</v>
      </c>
      <c r="O50" s="9">
        <f t="shared" si="0"/>
        <v>307.26890399999996</v>
      </c>
      <c r="P50" s="4"/>
      <c r="Q50" s="9">
        <f t="shared" si="1"/>
        <v>380.66070699999995</v>
      </c>
      <c r="R50" s="9"/>
      <c r="S50" s="3">
        <v>5.379117</v>
      </c>
      <c r="T50" s="3">
        <v>8.933022</v>
      </c>
      <c r="U50" s="3">
        <v>59.079663999999994</v>
      </c>
      <c r="W50" s="3"/>
      <c r="X50" s="3"/>
      <c r="Y50" s="4"/>
      <c r="Z50" s="4"/>
      <c r="AA50" s="3"/>
      <c r="AB50" s="3"/>
      <c r="AC50" s="3"/>
      <c r="AD50" s="3"/>
      <c r="AE50" s="3"/>
      <c r="AF50" s="3"/>
      <c r="AG50" s="3"/>
      <c r="AH50" s="3"/>
      <c r="AK50" s="3"/>
    </row>
    <row r="51" spans="1:37" ht="12.75">
      <c r="A51" s="2" t="s">
        <v>558</v>
      </c>
      <c r="B51" s="3">
        <v>8.149797</v>
      </c>
      <c r="C51" s="3">
        <v>10.378931</v>
      </c>
      <c r="D51" s="3">
        <v>5.220483</v>
      </c>
      <c r="E51" s="3">
        <v>60.008133</v>
      </c>
      <c r="F51" s="12">
        <v>82.58283999999999</v>
      </c>
      <c r="G51" s="3">
        <v>11.074842</v>
      </c>
      <c r="H51" s="3">
        <v>4.006669</v>
      </c>
      <c r="I51" s="3">
        <v>57.960595999999995</v>
      </c>
      <c r="J51" s="3">
        <v>0.453109</v>
      </c>
      <c r="K51" s="3">
        <v>16.148097</v>
      </c>
      <c r="L51" s="3">
        <v>10.386419</v>
      </c>
      <c r="M51" s="3">
        <v>42.144117</v>
      </c>
      <c r="O51" s="9">
        <f t="shared" si="0"/>
        <v>308.5140329999999</v>
      </c>
      <c r="P51" s="4"/>
      <c r="Q51" s="9">
        <f t="shared" si="1"/>
        <v>382.16408299999995</v>
      </c>
      <c r="R51" s="9"/>
      <c r="S51" s="3">
        <v>5.39711</v>
      </c>
      <c r="T51" s="3">
        <v>8.970459</v>
      </c>
      <c r="U51" s="3">
        <v>59.282481</v>
      </c>
      <c r="W51" s="3"/>
      <c r="X51" s="3"/>
      <c r="Y51" s="4"/>
      <c r="Z51" s="4"/>
      <c r="AA51" s="3"/>
      <c r="AB51" s="3"/>
      <c r="AC51" s="3"/>
      <c r="AD51" s="3"/>
      <c r="AE51" s="3"/>
      <c r="AF51" s="3"/>
      <c r="AG51" s="3"/>
      <c r="AH51" s="3"/>
      <c r="AK51" s="3"/>
    </row>
    <row r="52" spans="1:37" ht="12.75">
      <c r="A52" s="2" t="s">
        <v>559</v>
      </c>
      <c r="B52" s="3">
        <v>8.171082</v>
      </c>
      <c r="C52" s="3">
        <v>10.399718</v>
      </c>
      <c r="D52" s="3">
        <v>5.235243</v>
      </c>
      <c r="E52" s="3">
        <v>60.256802</v>
      </c>
      <c r="F52" s="12">
        <v>82.645291</v>
      </c>
      <c r="G52" s="3">
        <v>11.0983</v>
      </c>
      <c r="H52" s="3">
        <v>4.079645</v>
      </c>
      <c r="I52" s="3">
        <v>58.032720999999995</v>
      </c>
      <c r="J52" s="3">
        <v>0.45900799999999997</v>
      </c>
      <c r="K52" s="3">
        <v>16.226213</v>
      </c>
      <c r="L52" s="3">
        <v>10.441438999999999</v>
      </c>
      <c r="M52" s="3">
        <v>42.646395</v>
      </c>
      <c r="O52" s="9">
        <f t="shared" si="0"/>
        <v>309.691857</v>
      </c>
      <c r="P52" s="4"/>
      <c r="Q52" s="9">
        <f t="shared" si="1"/>
        <v>383.593212</v>
      </c>
      <c r="R52" s="9"/>
      <c r="S52" s="3">
        <v>5.414206</v>
      </c>
      <c r="T52" s="3">
        <v>9.007821</v>
      </c>
      <c r="U52" s="3">
        <v>59.479327999999995</v>
      </c>
      <c r="W52" s="3"/>
      <c r="X52" s="3"/>
      <c r="Y52" s="4"/>
      <c r="Z52" s="4"/>
      <c r="AA52" s="3"/>
      <c r="AB52" s="3"/>
      <c r="AC52" s="3"/>
      <c r="AD52" s="3"/>
      <c r="AE52" s="3"/>
      <c r="AF52" s="3"/>
      <c r="AG52" s="3"/>
      <c r="AH52" s="3"/>
      <c r="AK52" s="3"/>
    </row>
    <row r="53" spans="1:37" ht="12.75">
      <c r="A53" s="2" t="s">
        <v>560</v>
      </c>
      <c r="B53" s="3">
        <v>8.189</v>
      </c>
      <c r="C53" s="3">
        <v>10.419049</v>
      </c>
      <c r="D53" s="3">
        <v>5.24906</v>
      </c>
      <c r="E53" s="3">
        <v>60.495537</v>
      </c>
      <c r="F53" s="12">
        <v>82.68921</v>
      </c>
      <c r="G53" s="3">
        <v>11.119890999999999</v>
      </c>
      <c r="H53" s="3">
        <v>4.147901</v>
      </c>
      <c r="I53" s="3">
        <v>58.092743999999996</v>
      </c>
      <c r="J53" s="3">
        <v>0.464904</v>
      </c>
      <c r="K53" s="3">
        <v>16.299173</v>
      </c>
      <c r="L53" s="3">
        <v>10.494501999999999</v>
      </c>
      <c r="M53" s="3">
        <v>43.064189</v>
      </c>
      <c r="O53" s="9">
        <f t="shared" si="0"/>
        <v>310.72515999999996</v>
      </c>
      <c r="P53" s="4"/>
      <c r="Q53" s="9">
        <f t="shared" si="1"/>
        <v>384.864856</v>
      </c>
      <c r="R53" s="9"/>
      <c r="S53" s="3">
        <v>5.43059</v>
      </c>
      <c r="T53" s="3">
        <v>9.041262</v>
      </c>
      <c r="U53" s="3">
        <v>59.667843999999995</v>
      </c>
      <c r="W53" s="3"/>
      <c r="X53" s="3"/>
      <c r="Y53" s="4"/>
      <c r="Z53" s="4"/>
      <c r="AA53" s="3"/>
      <c r="AB53" s="3"/>
      <c r="AC53" s="3"/>
      <c r="AD53" s="3"/>
      <c r="AE53" s="3"/>
      <c r="AF53" s="3"/>
      <c r="AG53" s="3"/>
      <c r="AH53" s="3"/>
      <c r="AK53" s="3"/>
    </row>
    <row r="54" spans="1:37" ht="12.75">
      <c r="A54" s="2" t="s">
        <v>561</v>
      </c>
      <c r="B54" s="8">
        <f>B53*B53/B52</f>
        <v>8.206957291580233</v>
      </c>
      <c r="C54" s="8">
        <f aca="true" t="shared" si="2" ref="C54:M54">C53*C53/C52</f>
        <v>10.438415932470571</v>
      </c>
      <c r="D54" s="8">
        <f t="shared" si="2"/>
        <v>5.262913466213507</v>
      </c>
      <c r="E54" s="8">
        <f t="shared" si="2"/>
        <v>60.73521785836508</v>
      </c>
      <c r="F54" s="8">
        <f t="shared" si="2"/>
        <v>82.73315233924339</v>
      </c>
      <c r="G54" s="8">
        <f t="shared" si="2"/>
        <v>11.141524003845722</v>
      </c>
      <c r="H54" s="8">
        <f t="shared" si="2"/>
        <v>4.21729898209305</v>
      </c>
      <c r="I54" s="8">
        <f t="shared" si="2"/>
        <v>58.15282908153722</v>
      </c>
      <c r="J54" s="8">
        <f t="shared" si="2"/>
        <v>0.4708757346625767</v>
      </c>
      <c r="K54" s="8">
        <f t="shared" si="2"/>
        <v>16.372461059393768</v>
      </c>
      <c r="L54" s="8">
        <f t="shared" si="2"/>
        <v>10.547834664168798</v>
      </c>
      <c r="M54" s="8">
        <f t="shared" si="2"/>
        <v>43.48607600308821</v>
      </c>
      <c r="O54" s="9">
        <f t="shared" si="0"/>
        <v>311.7655564166621</v>
      </c>
      <c r="P54" s="4"/>
      <c r="Q54" s="9">
        <f t="shared" si="1"/>
        <v>386.14436463386437</v>
      </c>
      <c r="R54" s="9"/>
      <c r="S54" s="8">
        <f>S53*S53/S52</f>
        <v>5.447023579837929</v>
      </c>
      <c r="T54" s="8">
        <f>T53*T53/T52</f>
        <v>9.074827147724626</v>
      </c>
      <c r="U54" s="8">
        <f>U53*U53/U52</f>
        <v>59.85695748963968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K54" s="8"/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AO17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"/>
    </sheetView>
  </sheetViews>
  <sheetFormatPr defaultColWidth="9.33203125" defaultRowHeight="12.75"/>
  <cols>
    <col min="1" max="1" width="12.33203125" style="2" bestFit="1" customWidth="1"/>
    <col min="2" max="2" width="9.83203125" style="2" customWidth="1"/>
    <col min="3" max="20" width="9.33203125" style="2" customWidth="1"/>
    <col min="22" max="33" width="9.83203125" style="2" bestFit="1" customWidth="1"/>
    <col min="34" max="16384" width="9.33203125" style="2" customWidth="1"/>
  </cols>
  <sheetData>
    <row r="1" spans="1:20" ht="12.75">
      <c r="A1" s="2" t="s">
        <v>491</v>
      </c>
      <c r="B1" s="2" t="s">
        <v>491</v>
      </c>
      <c r="C1" s="2" t="s">
        <v>491</v>
      </c>
      <c r="D1" s="2" t="s">
        <v>491</v>
      </c>
      <c r="E1" s="2" t="s">
        <v>491</v>
      </c>
      <c r="F1" s="2" t="s">
        <v>491</v>
      </c>
      <c r="G1" s="2" t="s">
        <v>491</v>
      </c>
      <c r="H1" s="2" t="s">
        <v>491</v>
      </c>
      <c r="I1" s="2" t="s">
        <v>491</v>
      </c>
      <c r="J1" s="2" t="s">
        <v>491</v>
      </c>
      <c r="K1" s="2" t="s">
        <v>491</v>
      </c>
      <c r="L1" s="2" t="s">
        <v>491</v>
      </c>
      <c r="M1" s="2" t="s">
        <v>491</v>
      </c>
      <c r="O1" s="2" t="s">
        <v>504</v>
      </c>
      <c r="P1" s="2" t="s">
        <v>504</v>
      </c>
      <c r="R1" s="2" t="s">
        <v>491</v>
      </c>
      <c r="S1" s="2" t="s">
        <v>491</v>
      </c>
      <c r="T1" s="2" t="s">
        <v>491</v>
      </c>
    </row>
    <row r="2" spans="1:16" ht="12.75">
      <c r="A2" s="2" t="s">
        <v>492</v>
      </c>
      <c r="O2" s="2" t="s">
        <v>79</v>
      </c>
      <c r="P2" s="2" t="s">
        <v>79</v>
      </c>
    </row>
    <row r="3" spans="1:20" ht="12.75">
      <c r="A3" s="2" t="s">
        <v>493</v>
      </c>
      <c r="B3" s="2" t="s">
        <v>562</v>
      </c>
      <c r="C3" s="2" t="s">
        <v>563</v>
      </c>
      <c r="D3" s="2" t="s">
        <v>565</v>
      </c>
      <c r="E3" s="2" t="s">
        <v>499</v>
      </c>
      <c r="F3" s="2" t="s">
        <v>498</v>
      </c>
      <c r="G3" s="2" t="s">
        <v>567</v>
      </c>
      <c r="H3" s="2" t="s">
        <v>568</v>
      </c>
      <c r="I3" s="2" t="s">
        <v>569</v>
      </c>
      <c r="J3" s="2" t="s">
        <v>570</v>
      </c>
      <c r="K3" s="2" t="s">
        <v>571</v>
      </c>
      <c r="L3" s="2" t="s">
        <v>572</v>
      </c>
      <c r="M3" s="2" t="s">
        <v>573</v>
      </c>
      <c r="O3" s="2" t="s">
        <v>577</v>
      </c>
      <c r="P3" s="2" t="s">
        <v>578</v>
      </c>
      <c r="R3" s="2" t="s">
        <v>111</v>
      </c>
      <c r="S3" s="2" t="s">
        <v>574</v>
      </c>
      <c r="T3" s="2" t="s">
        <v>112</v>
      </c>
    </row>
    <row r="4" ht="12.75">
      <c r="A4" s="2" t="s">
        <v>494</v>
      </c>
    </row>
    <row r="5" ht="12.75">
      <c r="A5" s="2" t="s">
        <v>495</v>
      </c>
    </row>
    <row r="6" spans="1:20" ht="12.75">
      <c r="A6" s="2" t="s">
        <v>500</v>
      </c>
      <c r="B6" s="2" t="s">
        <v>204</v>
      </c>
      <c r="C6" s="2" t="s">
        <v>205</v>
      </c>
      <c r="D6" s="2" t="s">
        <v>260</v>
      </c>
      <c r="E6" s="2" t="s">
        <v>24</v>
      </c>
      <c r="F6" s="2" t="s">
        <v>207</v>
      </c>
      <c r="G6" s="2" t="s">
        <v>208</v>
      </c>
      <c r="H6" s="2" t="s">
        <v>209</v>
      </c>
      <c r="I6" s="2" t="s">
        <v>210</v>
      </c>
      <c r="J6" s="2" t="s">
        <v>211</v>
      </c>
      <c r="K6" s="2" t="s">
        <v>212</v>
      </c>
      <c r="L6" s="2" t="s">
        <v>213</v>
      </c>
      <c r="M6" s="2" t="s">
        <v>214</v>
      </c>
      <c r="O6" s="2" t="s">
        <v>192</v>
      </c>
      <c r="P6" s="2" t="s">
        <v>193</v>
      </c>
      <c r="R6" s="2" t="s">
        <v>206</v>
      </c>
      <c r="S6" s="2" t="s">
        <v>215</v>
      </c>
      <c r="T6" s="2" t="s">
        <v>216</v>
      </c>
    </row>
    <row r="7" spans="1:35" ht="12.75">
      <c r="A7" s="2" t="s">
        <v>598</v>
      </c>
      <c r="B7" s="3">
        <f>GDP_PPP_A!B7/Pop_A!B8*1000</f>
        <v>1049.9430973406502</v>
      </c>
      <c r="C7" s="3">
        <f>GDP_PPP_A!C7/Pop_A!C8*1000</f>
        <v>1048.7804158610993</v>
      </c>
      <c r="D7" s="3">
        <f>GDP_PPP_A!D7/Pop_A!D8*1000</f>
        <v>925.5076917589861</v>
      </c>
      <c r="E7" s="3">
        <f>GDP_PPP_A!E7/Pop_A!E8*1000</f>
        <v>1048.5070900749895</v>
      </c>
      <c r="F7" s="3">
        <f>GDP_PPP_A!G7/Pop_A!F8*1000</f>
        <v>1098.4912406930978</v>
      </c>
      <c r="G7" s="3">
        <f>GDP_PPP_A!H7/Pop_A!G8*1000</f>
        <v>515.9896802063957</v>
      </c>
      <c r="H7" s="3">
        <f>GDP_PPP_A!I7/Pop_A!H8*1000</f>
        <v>670.4311966455858</v>
      </c>
      <c r="I7" s="3">
        <f>GDP_PPP_A!J7/Pop_A!I8*1000</f>
        <v>902.3958310507832</v>
      </c>
      <c r="J7" s="3">
        <f>GDP_PPP_A!K7/Pop_A!J8*1000</f>
        <v>1464.954156488951</v>
      </c>
      <c r="K7" s="3">
        <f>GDP_PPP_A!L7/Pop_A!K8*1000</f>
        <v>1271.0429429693477</v>
      </c>
      <c r="L7" s="3">
        <f>GDP_PPP_A!M7/Pop_A!L8*1000</f>
        <v>451.58352844564166</v>
      </c>
      <c r="M7" s="3">
        <f>GDP_PPP_A!N7/Pop_A!M8*1000</f>
        <v>630.4351430816885</v>
      </c>
      <c r="N7" s="3"/>
      <c r="O7" s="3">
        <f>GDP_PPP_A!S7/Pop_A!Q8*1000</f>
        <v>1007.6208750224633</v>
      </c>
      <c r="P7" s="3">
        <f>GDP_PPP_A!T7/Pop_A!O8*1000</f>
        <v>948.8712250316357</v>
      </c>
      <c r="Q7" s="3"/>
      <c r="R7" s="3">
        <f>GDP_PPP_A!V7/Pop_A!S8*1000</f>
        <v>1309.7582666484464</v>
      </c>
      <c r="S7" s="3">
        <f>GDP_PPP_A!W7/Pop_A!T8*1000</f>
        <v>1283.4221167320543</v>
      </c>
      <c r="T7" s="3">
        <f>GDP_PPP_A!X7/Pop_A!U8*1000</f>
        <v>1227.4102940012192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I7" s="3"/>
    </row>
    <row r="8" spans="1:35" ht="12.75">
      <c r="A8" s="2" t="s">
        <v>599</v>
      </c>
      <c r="B8" s="3">
        <f>GDP_PPP_A!B8/Pop_A!B9*1000</f>
        <v>1129.0340563244044</v>
      </c>
      <c r="C8" s="3">
        <f>GDP_PPP_A!C8/Pop_A!C9*1000</f>
        <v>1128.3004551281963</v>
      </c>
      <c r="D8" s="3">
        <f>GDP_PPP_A!D8/Pop_A!D9*1000</f>
        <v>1030.6587365692283</v>
      </c>
      <c r="E8" s="3">
        <f>GDP_PPP_A!E8/Pop_A!E9*1000</f>
        <v>1125.8231393217372</v>
      </c>
      <c r="F8" s="3">
        <f>GDP_PPP_A!G8/Pop_A!F9*1000</f>
        <v>1175.242714047701</v>
      </c>
      <c r="G8" s="3">
        <f>GDP_PPP_A!H8/Pop_A!G9*1000</f>
        <v>596.2085666347139</v>
      </c>
      <c r="H8" s="3">
        <f>GDP_PPP_A!I8/Pop_A!H9*1000</f>
        <v>741.3809172788356</v>
      </c>
      <c r="I8" s="3">
        <f>GDP_PPP_A!J8/Pop_A!I9*1000</f>
        <v>998.7358772566661</v>
      </c>
      <c r="J8" s="3">
        <f>GDP_PPP_A!K8/Pop_A!J9*1000</f>
        <v>1544.747228912624</v>
      </c>
      <c r="K8" s="3">
        <f>GDP_PPP_A!L8/Pop_A!K9*1000</f>
        <v>1330.955931190437</v>
      </c>
      <c r="L8" s="3">
        <f>GDP_PPP_A!M8/Pop_A!L9*1000</f>
        <v>482.73888530202674</v>
      </c>
      <c r="M8" s="3">
        <f>GDP_PPP_A!N8/Pop_A!M9*1000</f>
        <v>721.9612447951716</v>
      </c>
      <c r="N8" s="3"/>
      <c r="O8" s="3">
        <f>GDP_PPP_A!S8/Pop_A!Q9*1000</f>
        <v>1086.2904479319964</v>
      </c>
      <c r="P8" s="3">
        <f>GDP_PPP_A!T8/Pop_A!O9*1000</f>
        <v>1029.979227460416</v>
      </c>
      <c r="Q8" s="3"/>
      <c r="R8" s="3">
        <f>GDP_PPP_A!V8/Pop_A!S9*1000</f>
        <v>1430.5091181951655</v>
      </c>
      <c r="S8" s="3">
        <f>GDP_PPP_A!W8/Pop_A!T9*1000</f>
        <v>1395.1376662057398</v>
      </c>
      <c r="T8" s="3">
        <f>GDP_PPP_A!X8/Pop_A!U9*1000</f>
        <v>1286.2175417082512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I8" s="3"/>
    </row>
    <row r="9" spans="1:35" ht="12.75">
      <c r="A9" s="2" t="s">
        <v>600</v>
      </c>
      <c r="B9" s="3">
        <f>GDP_PPP_A!B9/Pop_A!B10*1000</f>
        <v>1206.3142414934507</v>
      </c>
      <c r="C9" s="3">
        <f>GDP_PPP_A!C9/Pop_A!C10*1000</f>
        <v>1228.058155663481</v>
      </c>
      <c r="D9" s="3">
        <f>GDP_PPP_A!D9/Pop_A!D10*1000</f>
        <v>1090.278388123531</v>
      </c>
      <c r="E9" s="3">
        <f>GDP_PPP_A!E9/Pop_A!E10*1000</f>
        <v>1234.0845981403859</v>
      </c>
      <c r="F9" s="3">
        <f>GDP_PPP_A!G9/Pop_A!F10*1000</f>
        <v>1271.0808773039766</v>
      </c>
      <c r="G9" s="3">
        <f>GDP_PPP_A!H9/Pop_A!G10*1000</f>
        <v>628.6251209510315</v>
      </c>
      <c r="H9" s="3">
        <f>GDP_PPP_A!I9/Pop_A!H10*1000</f>
        <v>774.9955437756234</v>
      </c>
      <c r="I9" s="3">
        <f>GDP_PPP_A!J9/Pop_A!I10*1000</f>
        <v>1097.1960007971259</v>
      </c>
      <c r="J9" s="3">
        <f>GDP_PPP_A!K9/Pop_A!J10*1000</f>
        <v>1619.9730212185316</v>
      </c>
      <c r="K9" s="3">
        <f>GDP_PPP_A!L9/Pop_A!K10*1000</f>
        <v>1422.757118676321</v>
      </c>
      <c r="L9" s="3">
        <f>GDP_PPP_A!M9/Pop_A!L10*1000</f>
        <v>535.8782788214876</v>
      </c>
      <c r="M9" s="3">
        <f>GDP_PPP_A!N9/Pop_A!M10*1000</f>
        <v>814.5129334995584</v>
      </c>
      <c r="N9" s="3"/>
      <c r="O9" s="3">
        <f>GDP_PPP_A!S9/Pop_A!Q10*1000</f>
        <v>1174.6982170946217</v>
      </c>
      <c r="P9" s="3">
        <f>GDP_PPP_A!T9/Pop_A!O10*1000</f>
        <v>1122.9587706431782</v>
      </c>
      <c r="Q9" s="3"/>
      <c r="R9" s="3">
        <f>GDP_PPP_A!V9/Pop_A!S10*1000</f>
        <v>1548.8614147644357</v>
      </c>
      <c r="S9" s="3">
        <f>GDP_PPP_A!W9/Pop_A!T10*1000</f>
        <v>1505.2372352911584</v>
      </c>
      <c r="T9" s="3">
        <f>GDP_PPP_A!X9/Pop_A!U10*1000</f>
        <v>1346.9551191115277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I9" s="3"/>
    </row>
    <row r="10" spans="1:35" ht="12.75">
      <c r="A10" s="2" t="s">
        <v>601</v>
      </c>
      <c r="B10" s="3">
        <f>GDP_PPP_A!B10/Pop_A!B11*1000</f>
        <v>1295.9360560067335</v>
      </c>
      <c r="C10" s="3">
        <f>GDP_PPP_A!C10/Pop_A!C11*1000</f>
        <v>1326.5217156418842</v>
      </c>
      <c r="D10" s="3">
        <f>GDP_PPP_A!D10/Pop_A!D11*1000</f>
        <v>1171.9829730775612</v>
      </c>
      <c r="E10" s="3">
        <f>GDP_PPP_A!E10/Pop_A!E11*1000</f>
        <v>1336.932681235309</v>
      </c>
      <c r="F10" s="3">
        <f>GDP_PPP_A!G10/Pop_A!F11*1000</f>
        <v>1350.2441990165025</v>
      </c>
      <c r="G10" s="3">
        <f>GDP_PPP_A!H10/Pop_A!G11*1000</f>
        <v>720.1203757942278</v>
      </c>
      <c r="H10" s="3">
        <f>GDP_PPP_A!I10/Pop_A!H11*1000</f>
        <v>842.0482402419766</v>
      </c>
      <c r="I10" s="3">
        <f>GDP_PPP_A!J10/Pop_A!I11*1000</f>
        <v>1199.7843738174408</v>
      </c>
      <c r="J10" s="3">
        <f>GDP_PPP_A!K10/Pop_A!J11*1000</f>
        <v>1723.2094776521274</v>
      </c>
      <c r="K10" s="3">
        <f>GDP_PPP_A!L10/Pop_A!K11*1000</f>
        <v>1511.8922015848475</v>
      </c>
      <c r="L10" s="3">
        <f>GDP_PPP_A!M10/Pop_A!L11*1000</f>
        <v>589.0867565850174</v>
      </c>
      <c r="M10" s="3">
        <f>GDP_PPP_A!N10/Pop_A!M11*1000</f>
        <v>914.3919785584959</v>
      </c>
      <c r="N10" s="3"/>
      <c r="O10" s="3">
        <f>GDP_PPP_A!S10/Pop_A!Q11*1000</f>
        <v>1271.490890769029</v>
      </c>
      <c r="P10" s="3">
        <f>GDP_PPP_A!T10/Pop_A!O11*1000</f>
        <v>1214.8146496257093</v>
      </c>
      <c r="Q10" s="3"/>
      <c r="R10" s="3">
        <f>GDP_PPP_A!V10/Pop_A!S11*1000</f>
        <v>1622.2483679327604</v>
      </c>
      <c r="S10" s="3">
        <f>GDP_PPP_A!W10/Pop_A!T11*1000</f>
        <v>1639.714568982005</v>
      </c>
      <c r="T10" s="3">
        <f>GDP_PPP_A!X10/Pop_A!U11*1000</f>
        <v>1465.0138303559847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I10" s="3"/>
    </row>
    <row r="11" spans="1:35" ht="12.75">
      <c r="A11" s="2" t="s">
        <v>602</v>
      </c>
      <c r="B11" s="3">
        <f>GDP_PPP_A!B11/Pop_A!B12*1000</f>
        <v>1425.7509727981942</v>
      </c>
      <c r="C11" s="3">
        <f>GDP_PPP_A!C11/Pop_A!C12*1000</f>
        <v>1466.7230823631971</v>
      </c>
      <c r="D11" s="3">
        <f>GDP_PPP_A!D11/Pop_A!D12*1000</f>
        <v>1275.9176267580165</v>
      </c>
      <c r="E11" s="3">
        <f>GDP_PPP_A!E11/Pop_A!E12*1000</f>
        <v>1469.0154148269219</v>
      </c>
      <c r="F11" s="3">
        <f>GDP_PPP_A!G11/Pop_A!F12*1000</f>
        <v>1491.4620573407824</v>
      </c>
      <c r="G11" s="3">
        <f>GDP_PPP_A!H11/Pop_A!G12*1000</f>
        <v>822.5886606623179</v>
      </c>
      <c r="H11" s="3">
        <f>GDP_PPP_A!I11/Pop_A!H12*1000</f>
        <v>942.9287156367965</v>
      </c>
      <c r="I11" s="3">
        <f>GDP_PPP_A!J11/Pop_A!I12*1000</f>
        <v>1279.6240704169008</v>
      </c>
      <c r="J11" s="3">
        <f>GDP_PPP_A!K11/Pop_A!J12*1000</f>
        <v>1947.6448713032787</v>
      </c>
      <c r="K11" s="3">
        <f>GDP_PPP_A!L11/Pop_A!K12*1000</f>
        <v>1689.3874165854663</v>
      </c>
      <c r="L11" s="3">
        <f>GDP_PPP_A!M11/Pop_A!L12*1000</f>
        <v>654.5828454472211</v>
      </c>
      <c r="M11" s="3">
        <f>GDP_PPP_A!N11/Pop_A!M12*1000</f>
        <v>1002.5218468583568</v>
      </c>
      <c r="N11" s="3"/>
      <c r="O11" s="3">
        <f>GDP_PPP_A!S11/Pop_A!Q12*1000</f>
        <v>1395.0438801081227</v>
      </c>
      <c r="P11" s="3">
        <f>GDP_PPP_A!T11/Pop_A!O12*1000</f>
        <v>1332.5155874078368</v>
      </c>
      <c r="Q11" s="3"/>
      <c r="R11" s="3">
        <f>GDP_PPP_A!V11/Pop_A!S12*1000</f>
        <v>1842.5980717528869</v>
      </c>
      <c r="S11" s="3">
        <f>GDP_PPP_A!W11/Pop_A!T12*1000</f>
        <v>1810.70499212669</v>
      </c>
      <c r="T11" s="3">
        <f>GDP_PPP_A!X11/Pop_A!U12*1000</f>
        <v>1602.2545903559694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I11" s="3"/>
    </row>
    <row r="12" spans="1:35" ht="12.75">
      <c r="A12" s="2" t="s">
        <v>603</v>
      </c>
      <c r="B12" s="3">
        <f>GDP_PPP_A!B12/Pop_A!B13*1000</f>
        <v>1526.6365061974566</v>
      </c>
      <c r="C12" s="3">
        <f>GDP_PPP_A!C12/Pop_A!C13*1000</f>
        <v>1585.009445599623</v>
      </c>
      <c r="D12" s="3">
        <f>GDP_PPP_A!D12/Pop_A!D13*1000</f>
        <v>1402.2783956445232</v>
      </c>
      <c r="E12" s="3">
        <f>GDP_PPP_A!E12/Pop_A!E13*1000</f>
        <v>1589.4895322577365</v>
      </c>
      <c r="F12" s="3">
        <f>GDP_PPP_A!G12/Pop_A!F13*1000</f>
        <v>1631.1371841231212</v>
      </c>
      <c r="G12" s="3">
        <f>GDP_PPP_A!H12/Pop_A!G13*1000</f>
        <v>947.2574091317016</v>
      </c>
      <c r="H12" s="3">
        <f>GDP_PPP_A!I12/Pop_A!H13*1000</f>
        <v>973.5791481599703</v>
      </c>
      <c r="I12" s="3">
        <f>GDP_PPP_A!J12/Pop_A!I13*1000</f>
        <v>1370.1166280117238</v>
      </c>
      <c r="J12" s="3">
        <f>GDP_PPP_A!K12/Pop_A!J13*1000</f>
        <v>2051.263487811573</v>
      </c>
      <c r="K12" s="3">
        <f>GDP_PPP_A!L12/Pop_A!K13*1000</f>
        <v>1830.0520906027068</v>
      </c>
      <c r="L12" s="3">
        <f>GDP_PPP_A!M12/Pop_A!L13*1000</f>
        <v>733.4475881687348</v>
      </c>
      <c r="M12" s="3">
        <f>GDP_PPP_A!N12/Pop_A!M13*1000</f>
        <v>1101.1936439976337</v>
      </c>
      <c r="N12" s="3"/>
      <c r="O12" s="3">
        <f>GDP_PPP_A!S12/Pop_A!Q13*1000</f>
        <v>1509.6078529183756</v>
      </c>
      <c r="P12" s="3">
        <f>GDP_PPP_A!T12/Pop_A!O13*1000</f>
        <v>1448.4376227009875</v>
      </c>
      <c r="Q12" s="3"/>
      <c r="R12" s="3">
        <f>GDP_PPP_A!V12/Pop_A!S13*1000</f>
        <v>1996.6372425388818</v>
      </c>
      <c r="S12" s="3">
        <f>GDP_PPP_A!W12/Pop_A!T13*1000</f>
        <v>1952.4171376711388</v>
      </c>
      <c r="T12" s="3">
        <f>GDP_PPP_A!X12/Pop_A!U13*1000</f>
        <v>1703.0812006894269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I12" s="3"/>
    </row>
    <row r="13" spans="1:35" ht="12.75">
      <c r="A13" s="2" t="s">
        <v>604</v>
      </c>
      <c r="B13" s="3">
        <f>GDP_PPP_A!B13/Pop_A!B14*1000</f>
        <v>1667.7664355989941</v>
      </c>
      <c r="C13" s="3">
        <f>GDP_PPP_A!C13/Pop_A!C14*1000</f>
        <v>1682.1874745372015</v>
      </c>
      <c r="D13" s="3">
        <f>GDP_PPP_A!D13/Pop_A!D14*1000</f>
        <v>1485.924362953633</v>
      </c>
      <c r="E13" s="3">
        <f>GDP_PPP_A!E13/Pop_A!E14*1000</f>
        <v>1720.0325551191236</v>
      </c>
      <c r="F13" s="3">
        <f>GDP_PPP_A!G13/Pop_A!F14*1000</f>
        <v>1727.7429079791698</v>
      </c>
      <c r="G13" s="3">
        <f>GDP_PPP_A!H13/Pop_A!G14*1000</f>
        <v>1046.9265029676878</v>
      </c>
      <c r="H13" s="3">
        <f>GDP_PPP_A!I13/Pop_A!H14*1000</f>
        <v>1039.199649997558</v>
      </c>
      <c r="I13" s="3">
        <f>GDP_PPP_A!J13/Pop_A!I14*1000</f>
        <v>1499.8223272737337</v>
      </c>
      <c r="J13" s="3">
        <f>GDP_PPP_A!K13/Pop_A!J14*1000</f>
        <v>2129.190907455167</v>
      </c>
      <c r="K13" s="3">
        <f>GDP_PPP_A!L13/Pop_A!K14*1000</f>
        <v>1935.533561148043</v>
      </c>
      <c r="L13" s="3">
        <f>GDP_PPP_A!M13/Pop_A!L14*1000</f>
        <v>793.5477193773847</v>
      </c>
      <c r="M13" s="3">
        <f>GDP_PPP_A!N13/Pop_A!M14*1000</f>
        <v>1213.1792758233466</v>
      </c>
      <c r="N13" s="3"/>
      <c r="O13" s="3">
        <f>GDP_PPP_A!S13/Pop_A!Q14*1000</f>
        <v>1617.685265530457</v>
      </c>
      <c r="P13" s="3">
        <f>GDP_PPP_A!T13/Pop_A!O14*1000</f>
        <v>1560.1085698092982</v>
      </c>
      <c r="Q13" s="3"/>
      <c r="R13" s="3">
        <f>GDP_PPP_A!V13/Pop_A!S14*1000</f>
        <v>2106.8766367406743</v>
      </c>
      <c r="S13" s="3">
        <f>GDP_PPP_A!W13/Pop_A!T14*1000</f>
        <v>2065.0485151723988</v>
      </c>
      <c r="T13" s="3">
        <f>GDP_PPP_A!X13/Pop_A!U14*1000</f>
        <v>1792.8732841520598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I13" s="3"/>
    </row>
    <row r="14" spans="1:35" ht="12.75">
      <c r="A14" s="2" t="s">
        <v>605</v>
      </c>
      <c r="B14" s="3">
        <f>GDP_PPP_A!B14/Pop_A!B15*1000</f>
        <v>1753.4199504665662</v>
      </c>
      <c r="C14" s="3">
        <f>GDP_PPP_A!C14/Pop_A!C15*1000</f>
        <v>1800.5616286708034</v>
      </c>
      <c r="D14" s="3">
        <f>GDP_PPP_A!D14/Pop_A!D15*1000</f>
        <v>1570.8649924445758</v>
      </c>
      <c r="E14" s="3">
        <f>GDP_PPP_A!E14/Pop_A!E15*1000</f>
        <v>1840.4748118940104</v>
      </c>
      <c r="F14" s="3">
        <f>GDP_PPP_A!G14/Pop_A!F15*1000</f>
        <v>1763.7418211821187</v>
      </c>
      <c r="G14" s="3">
        <f>GDP_PPP_A!H14/Pop_A!G15*1000</f>
        <v>1133.4708148614216</v>
      </c>
      <c r="H14" s="3">
        <f>GDP_PPP_A!I14/Pop_A!H15*1000</f>
        <v>1104.521947368839</v>
      </c>
      <c r="I14" s="3">
        <f>GDP_PPP_A!J14/Pop_A!I15*1000</f>
        <v>1645.2839393724419</v>
      </c>
      <c r="J14" s="3">
        <f>GDP_PPP_A!K14/Pop_A!J15*1000</f>
        <v>2181.396571920346</v>
      </c>
      <c r="K14" s="3">
        <f>GDP_PPP_A!L14/Pop_A!K15*1000</f>
        <v>2070.733725222997</v>
      </c>
      <c r="L14" s="3">
        <f>GDP_PPP_A!M14/Pop_A!L15*1000</f>
        <v>902.2786031058009</v>
      </c>
      <c r="M14" s="3">
        <f>GDP_PPP_A!N14/Pop_A!M15*1000</f>
        <v>1292.184398318315</v>
      </c>
      <c r="N14" s="3"/>
      <c r="O14" s="3">
        <f>GDP_PPP_A!S14/Pop_A!Q15*1000</f>
        <v>1711.329313464101</v>
      </c>
      <c r="P14" s="3">
        <f>GDP_PPP_A!T14/Pop_A!O15*1000</f>
        <v>1653.3676666672209</v>
      </c>
      <c r="Q14" s="3"/>
      <c r="R14" s="3">
        <f>GDP_PPP_A!V14/Pop_A!S15*1000</f>
        <v>2236.453150965765</v>
      </c>
      <c r="S14" s="3">
        <f>GDP_PPP_A!W14/Pop_A!T15*1000</f>
        <v>2174.8204628475805</v>
      </c>
      <c r="T14" s="3">
        <f>GDP_PPP_A!X14/Pop_A!U15*1000</f>
        <v>1883.0236537862374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I14" s="3"/>
    </row>
    <row r="15" spans="1:35" ht="12.75">
      <c r="A15" s="2" t="s">
        <v>606</v>
      </c>
      <c r="B15" s="3">
        <f>GDP_PPP_A!B15/Pop_A!B16*1000</f>
        <v>1879.31778330817</v>
      </c>
      <c r="C15" s="3">
        <f>GDP_PPP_A!C15/Pop_A!C16*1000</f>
        <v>1918.9153956459393</v>
      </c>
      <c r="D15" s="3">
        <f>GDP_PPP_A!D15/Pop_A!D16*1000</f>
        <v>1634.5549270389165</v>
      </c>
      <c r="E15" s="3">
        <f>GDP_PPP_A!E15/Pop_A!E16*1000</f>
        <v>1962.673075986787</v>
      </c>
      <c r="F15" s="3">
        <f>GDP_PPP_A!G15/Pop_A!F16*1000</f>
        <v>1904.8383327560894</v>
      </c>
      <c r="G15" s="3">
        <f>GDP_PPP_A!H15/Pop_A!G16*1000</f>
        <v>1241.7832467342826</v>
      </c>
      <c r="H15" s="3">
        <f>GDP_PPP_A!I15/Pop_A!H16*1000</f>
        <v>1237.305588359429</v>
      </c>
      <c r="I15" s="3">
        <f>GDP_PPP_A!J15/Pop_A!I16*1000</f>
        <v>1794.849898339815</v>
      </c>
      <c r="J15" s="3">
        <f>GDP_PPP_A!K15/Pop_A!J16*1000</f>
        <v>2354.2594215077993</v>
      </c>
      <c r="K15" s="3">
        <f>GDP_PPP_A!L15/Pop_A!K16*1000</f>
        <v>2242.5934040152774</v>
      </c>
      <c r="L15" s="3">
        <f>GDP_PPP_A!M15/Pop_A!L16*1000</f>
        <v>1025.3762390247716</v>
      </c>
      <c r="M15" s="3">
        <f>GDP_PPP_A!N15/Pop_A!M16*1000</f>
        <v>1402.6895180912031</v>
      </c>
      <c r="N15" s="3"/>
      <c r="O15" s="3">
        <f>GDP_PPP_A!S15/Pop_A!Q16*1000</f>
        <v>1843.9686411391153</v>
      </c>
      <c r="P15" s="3">
        <f>GDP_PPP_A!T15/Pop_A!O16*1000</f>
        <v>1786.4291763632505</v>
      </c>
      <c r="Q15" s="3"/>
      <c r="R15" s="3">
        <f>GDP_PPP_A!V15/Pop_A!S16*1000</f>
        <v>2385.1234095750365</v>
      </c>
      <c r="S15" s="3">
        <f>GDP_PPP_A!W15/Pop_A!T16*1000</f>
        <v>2307.9638499712514</v>
      </c>
      <c r="T15" s="3">
        <f>GDP_PPP_A!X15/Pop_A!U16*1000</f>
        <v>2012.2040635863839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I15" s="3"/>
    </row>
    <row r="16" spans="1:35" ht="12.75">
      <c r="A16" s="2" t="s">
        <v>607</v>
      </c>
      <c r="B16" s="3">
        <f>GDP_PPP_A!B16/Pop_A!B17*1000</f>
        <v>2085.294182540464</v>
      </c>
      <c r="C16" s="3">
        <f>GDP_PPP_A!C16/Pop_A!C17*1000</f>
        <v>2140.821580811754</v>
      </c>
      <c r="D16" s="3">
        <f>GDP_PPP_A!D16/Pop_A!D17*1000</f>
        <v>1893.3602901411423</v>
      </c>
      <c r="E16" s="3">
        <f>GDP_PPP_A!E16/Pop_A!E17*1000</f>
        <v>2192.6331613402776</v>
      </c>
      <c r="F16" s="3">
        <f>GDP_PPP_A!G16/Pop_A!F17*1000</f>
        <v>2141.281080131192</v>
      </c>
      <c r="G16" s="3">
        <f>GDP_PPP_A!H16/Pop_A!G17*1000</f>
        <v>1451.9630597732032</v>
      </c>
      <c r="H16" s="3">
        <f>GDP_PPP_A!I16/Pop_A!H17*1000</f>
        <v>1366.3190067953876</v>
      </c>
      <c r="I16" s="3">
        <f>GDP_PPP_A!J16/Pop_A!I17*1000</f>
        <v>1989.3434015049909</v>
      </c>
      <c r="J16" s="3">
        <f>GDP_PPP_A!K16/Pop_A!J17*1000</f>
        <v>2701.026093099324</v>
      </c>
      <c r="K16" s="3">
        <f>GDP_PPP_A!L16/Pop_A!K17*1000</f>
        <v>2481.0251968267066</v>
      </c>
      <c r="L16" s="3">
        <f>GDP_PPP_A!M16/Pop_A!L17*1000</f>
        <v>1113.8695011162235</v>
      </c>
      <c r="M16" s="3">
        <f>GDP_PPP_A!N16/Pop_A!M17*1000</f>
        <v>1591.530092244127</v>
      </c>
      <c r="N16" s="3"/>
      <c r="O16" s="3">
        <f>GDP_PPP_A!S16/Pop_A!Q17*1000</f>
        <v>2046.4836877651287</v>
      </c>
      <c r="P16" s="3">
        <f>GDP_PPP_A!T16/Pop_A!O17*1000</f>
        <v>2000.215478987875</v>
      </c>
      <c r="Q16" s="3"/>
      <c r="R16" s="3">
        <f>GDP_PPP_A!V16/Pop_A!S17*1000</f>
        <v>2654.800389643011</v>
      </c>
      <c r="S16" s="3">
        <f>GDP_PPP_A!W16/Pop_A!T17*1000</f>
        <v>2528.0592677213517</v>
      </c>
      <c r="T16" s="3">
        <f>GDP_PPP_A!X16/Pop_A!U17*1000</f>
        <v>2150.5497573887033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I16" s="3"/>
    </row>
    <row r="17" spans="1:35" ht="12.75">
      <c r="A17" s="2" t="s">
        <v>525</v>
      </c>
      <c r="B17" s="3">
        <f>GDP_PPP_A!B17/Pop_A!B18*1000</f>
        <v>2383.795015056076</v>
      </c>
      <c r="C17" s="3">
        <f>GDP_PPP_A!C17/Pop_A!C18*1000</f>
        <v>2423.4774063033406</v>
      </c>
      <c r="D17" s="3">
        <f>GDP_PPP_A!D17/Pop_A!D18*1000</f>
        <v>2171.0811984368215</v>
      </c>
      <c r="E17" s="3">
        <f>GDP_PPP_A!E17/Pop_A!E18*1000</f>
        <v>2460.007738881031</v>
      </c>
      <c r="F17" s="3">
        <f>GDP_PPP_A!G17/Pop_A!F18*1000</f>
        <v>2396.069189362369</v>
      </c>
      <c r="G17" s="3">
        <f>GDP_PPP_A!H17/Pop_A!G18*1000</f>
        <v>1683.1570567496874</v>
      </c>
      <c r="H17" s="3">
        <f>GDP_PPP_A!I17/Pop_A!H18*1000</f>
        <v>1489.65451864692</v>
      </c>
      <c r="I17" s="3">
        <f>GDP_PPP_A!J17/Pop_A!I18*1000</f>
        <v>2225.861760124155</v>
      </c>
      <c r="J17" s="3">
        <f>GDP_PPP_A!K17/Pop_A!J18*1000</f>
        <v>2918.8730201785525</v>
      </c>
      <c r="K17" s="3">
        <f>GDP_PPP_A!L17/Pop_A!K18*1000</f>
        <v>2776.387666549706</v>
      </c>
      <c r="L17" s="3">
        <f>GDP_PPP_A!M17/Pop_A!L18*1000</f>
        <v>1290.2591082212891</v>
      </c>
      <c r="M17" s="3">
        <f>GDP_PPP_A!N17/Pop_A!M18*1000</f>
        <v>1755.5460972508</v>
      </c>
      <c r="N17" s="17"/>
      <c r="O17" s="3">
        <f>GDP_PPP_A!S17/Pop_A!Q18*1000</f>
        <v>2282.5443541368845</v>
      </c>
      <c r="P17" s="3">
        <f>GDP_PPP_A!T17/Pop_A!O18*1000</f>
        <v>2242.3522519912613</v>
      </c>
      <c r="Q17" s="3"/>
      <c r="R17" s="3">
        <f>GDP_PPP_A!V17/Pop_A!S18*1000</f>
        <v>2901.3400336027926</v>
      </c>
      <c r="S17" s="3">
        <f>GDP_PPP_A!W17/Pop_A!T18*1000</f>
        <v>2847.2529603970734</v>
      </c>
      <c r="T17" s="3">
        <f>GDP_PPP_A!X17/Pop_A!U18*1000</f>
        <v>2343.5220736708875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I17" s="3"/>
    </row>
    <row r="18" spans="1:35" ht="12.75">
      <c r="A18" s="2" t="s">
        <v>526</v>
      </c>
      <c r="B18" s="3">
        <f>GDP_PPP_A!B18/Pop_A!B19*1000</f>
        <v>2667.1214997864304</v>
      </c>
      <c r="C18" s="3">
        <f>GDP_PPP_A!C18/Pop_A!C19*1000</f>
        <v>2683.602538233853</v>
      </c>
      <c r="D18" s="3">
        <f>GDP_PPP_A!D18/Pop_A!D19*1000</f>
        <v>2357.89925453609</v>
      </c>
      <c r="E18" s="3">
        <f>GDP_PPP_A!E18/Pop_A!E19*1000</f>
        <v>2737.8797327798115</v>
      </c>
      <c r="F18" s="3">
        <f>GDP_PPP_A!G18/Pop_A!F19*1000</f>
        <v>2643.077889697749</v>
      </c>
      <c r="G18" s="3">
        <f>GDP_PPP_A!H18/Pop_A!G19*1000</f>
        <v>1935.7950004414975</v>
      </c>
      <c r="H18" s="3">
        <f>GDP_PPP_A!I18/Pop_A!H19*1000</f>
        <v>1639.575196104905</v>
      </c>
      <c r="I18" s="3">
        <f>GDP_PPP_A!J18/Pop_A!I19*1000</f>
        <v>2413.0704746925035</v>
      </c>
      <c r="J18" s="3">
        <f>GDP_PPP_A!K18/Pop_A!J19*1000</f>
        <v>3181.9893563915657</v>
      </c>
      <c r="K18" s="3">
        <f>GDP_PPP_A!L18/Pop_A!K19*1000</f>
        <v>3074.0901262502252</v>
      </c>
      <c r="L18" s="3">
        <f>GDP_PPP_A!M18/Pop_A!L19*1000</f>
        <v>1471.3343830384574</v>
      </c>
      <c r="M18" s="3">
        <f>GDP_PPP_A!N18/Pop_A!M19*1000</f>
        <v>1945.4453754390222</v>
      </c>
      <c r="N18" s="3"/>
      <c r="O18" s="3">
        <f>GDP_PPP_A!S18/Pop_A!Q19*1000</f>
        <v>2512.588745125414</v>
      </c>
      <c r="P18" s="3">
        <f>GDP_PPP_A!T18/Pop_A!O19*1000</f>
        <v>2475.9656688536816</v>
      </c>
      <c r="Q18" s="3"/>
      <c r="R18" s="3">
        <f>GDP_PPP_A!V18/Pop_A!S19*1000</f>
        <v>3165.8459664702627</v>
      </c>
      <c r="S18" s="3">
        <f>GDP_PPP_A!W18/Pop_A!T19*1000</f>
        <v>3067.422060577875</v>
      </c>
      <c r="T18" s="3">
        <f>GDP_PPP_A!X18/Pop_A!U19*1000</f>
        <v>2554.38178833778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I18" s="3"/>
    </row>
    <row r="19" spans="1:35" ht="12.75">
      <c r="A19" s="2" t="s">
        <v>527</v>
      </c>
      <c r="B19" s="3">
        <f>GDP_PPP_A!B19/Pop_A!B20*1000</f>
        <v>3015.662714465762</v>
      </c>
      <c r="C19" s="3">
        <f>GDP_PPP_A!C19/Pop_A!C20*1000</f>
        <v>3003.958847409795</v>
      </c>
      <c r="D19" s="3">
        <f>GDP_PPP_A!D19/Pop_A!D20*1000</f>
        <v>2712.9627297055854</v>
      </c>
      <c r="E19" s="3">
        <f>GDP_PPP_A!E19/Pop_A!E20*1000</f>
        <v>3026.2381438493708</v>
      </c>
      <c r="F19" s="3">
        <f>GDP_PPP_A!G19/Pop_A!F20*1000</f>
        <v>2929.516417095449</v>
      </c>
      <c r="G19" s="3">
        <f>GDP_PPP_A!H19/Pop_A!G20*1000</f>
        <v>2265.884271482697</v>
      </c>
      <c r="H19" s="3">
        <f>GDP_PPP_A!I19/Pop_A!H20*1000</f>
        <v>1814.7023888082356</v>
      </c>
      <c r="I19" s="3">
        <f>GDP_PPP_A!J19/Pop_A!I20*1000</f>
        <v>2640.156777243001</v>
      </c>
      <c r="J19" s="3">
        <f>GDP_PPP_A!K19/Pop_A!J20*1000</f>
        <v>3575.47569685733</v>
      </c>
      <c r="K19" s="3">
        <f>GDP_PPP_A!L19/Pop_A!K20*1000</f>
        <v>3329.388921852929</v>
      </c>
      <c r="L19" s="3">
        <f>GDP_PPP_A!M19/Pop_A!L20*1000</f>
        <v>1678.1544137230565</v>
      </c>
      <c r="M19" s="3">
        <f>GDP_PPP_A!N19/Pop_A!M20*1000</f>
        <v>2221.388508757244</v>
      </c>
      <c r="N19" s="3"/>
      <c r="O19" s="3">
        <f>GDP_PPP_A!S19/Pop_A!Q20*1000</f>
        <v>2785.2377790297182</v>
      </c>
      <c r="P19" s="3">
        <f>GDP_PPP_A!T19/Pop_A!O20*1000</f>
        <v>2749.6682861718073</v>
      </c>
      <c r="Q19" s="3"/>
      <c r="R19" s="3">
        <f>GDP_PPP_A!V19/Pop_A!S20*1000</f>
        <v>3508.5482269000195</v>
      </c>
      <c r="S19" s="3">
        <f>GDP_PPP_A!W19/Pop_A!T20*1000</f>
        <v>3338.3178154935154</v>
      </c>
      <c r="T19" s="3">
        <f>GDP_PPP_A!X19/Pop_A!U20*1000</f>
        <v>2815.983595417755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I19" s="3"/>
    </row>
    <row r="20" spans="1:35" ht="12.75">
      <c r="A20" s="2" t="s">
        <v>528</v>
      </c>
      <c r="B20" s="3">
        <f>GDP_PPP_A!B20/Pop_A!B21*1000</f>
        <v>3443.040522600582</v>
      </c>
      <c r="C20" s="3">
        <f>GDP_PPP_A!C20/Pop_A!C21*1000</f>
        <v>3476.6567115319476</v>
      </c>
      <c r="D20" s="3">
        <f>GDP_PPP_A!D20/Pop_A!D21*1000</f>
        <v>3148.7596136236334</v>
      </c>
      <c r="E20" s="3">
        <f>GDP_PPP_A!E20/Pop_A!E21*1000</f>
        <v>3458.4138525362728</v>
      </c>
      <c r="F20" s="3">
        <f>GDP_PPP_A!G20/Pop_A!F21*1000</f>
        <v>3341.351006536159</v>
      </c>
      <c r="G20" s="3">
        <f>GDP_PPP_A!H20/Pop_A!G21*1000</f>
        <v>2659.2867905034063</v>
      </c>
      <c r="H20" s="3">
        <f>GDP_PPP_A!I20/Pop_A!H21*1000</f>
        <v>2046.614071933612</v>
      </c>
      <c r="I20" s="3">
        <f>GDP_PPP_A!J20/Pop_A!I21*1000</f>
        <v>3052.6641460730066</v>
      </c>
      <c r="J20" s="3">
        <f>GDP_PPP_A!K20/Pop_A!J21*1000</f>
        <v>4183.052660933702</v>
      </c>
      <c r="K20" s="3">
        <f>GDP_PPP_A!L20/Pop_A!K21*1000</f>
        <v>3782.1333361327074</v>
      </c>
      <c r="L20" s="3">
        <f>GDP_PPP_A!M20/Pop_A!L21*1000</f>
        <v>2021.8650586928227</v>
      </c>
      <c r="M20" s="3">
        <f>GDP_PPP_A!N20/Pop_A!M21*1000</f>
        <v>2588.9816042811076</v>
      </c>
      <c r="N20" s="3"/>
      <c r="O20" s="3">
        <f>GDP_PPP_A!S20/Pop_A!Q21*1000</f>
        <v>3206.0020394562307</v>
      </c>
      <c r="P20" s="3">
        <f>GDP_PPP_A!T20/Pop_A!O21*1000</f>
        <v>3159.7006036332846</v>
      </c>
      <c r="Q20" s="3"/>
      <c r="R20" s="3">
        <f>GDP_PPP_A!V20/Pop_A!S21*1000</f>
        <v>3948.6602375298617</v>
      </c>
      <c r="S20" s="3">
        <f>GDP_PPP_A!W20/Pop_A!T21*1000</f>
        <v>3769.5468501261316</v>
      </c>
      <c r="T20" s="3">
        <f>GDP_PPP_A!X20/Pop_A!U21*1000</f>
        <v>3287.5532942785753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I20" s="3"/>
    </row>
    <row r="21" spans="1:35" ht="12.75">
      <c r="A21" s="2" t="s">
        <v>529</v>
      </c>
      <c r="B21" s="3">
        <f>GDP_PPP_A!B21/Pop_A!B22*1000</f>
        <v>4042.7928299880105</v>
      </c>
      <c r="C21" s="3">
        <f>GDP_PPP_A!C21/Pop_A!C22*1000</f>
        <v>4080.670039884203</v>
      </c>
      <c r="D21" s="3">
        <f>GDP_PPP_A!D21/Pop_A!D22*1000</f>
        <v>3666.073558487088</v>
      </c>
      <c r="E21" s="3">
        <f>GDP_PPP_A!E21/Pop_A!E22*1000</f>
        <v>4002.5178434288737</v>
      </c>
      <c r="F21" s="3">
        <f>GDP_PPP_A!G21/Pop_A!F22*1000</f>
        <v>3794.0062184786157</v>
      </c>
      <c r="G21" s="3">
        <f>GDP_PPP_A!H21/Pop_A!G22*1000</f>
        <v>2798.6780427539884</v>
      </c>
      <c r="H21" s="3">
        <f>GDP_PPP_A!I21/Pop_A!H22*1000</f>
        <v>2397.7863636290977</v>
      </c>
      <c r="I21" s="3">
        <f>GDP_PPP_A!J21/Pop_A!I22*1000</f>
        <v>3613.634742503413</v>
      </c>
      <c r="J21" s="3">
        <f>GDP_PPP_A!K21/Pop_A!J22*1000</f>
        <v>4864.428654577765</v>
      </c>
      <c r="K21" s="3">
        <f>GDP_PPP_A!L21/Pop_A!K22*1000</f>
        <v>4412.684919538601</v>
      </c>
      <c r="L21" s="3">
        <f>GDP_PPP_A!M21/Pop_A!L22*1000</f>
        <v>2285.9273628181536</v>
      </c>
      <c r="M21" s="3">
        <f>GDP_PPP_A!N21/Pop_A!M22*1000</f>
        <v>3058.8127904043827</v>
      </c>
      <c r="N21" s="3"/>
      <c r="O21" s="3">
        <f>GDP_PPP_A!S21/Pop_A!Q22*1000</f>
        <v>3683.5437623325774</v>
      </c>
      <c r="P21" s="3">
        <f>GDP_PPP_A!T21/Pop_A!O22*1000</f>
        <v>3654.349172593948</v>
      </c>
      <c r="Q21" s="3"/>
      <c r="R21" s="3">
        <f>GDP_PPP_A!V21/Pop_A!S22*1000</f>
        <v>4386.2582696350055</v>
      </c>
      <c r="S21" s="3">
        <f>GDP_PPP_A!W21/Pop_A!T22*1000</f>
        <v>4395.129755493667</v>
      </c>
      <c r="T21" s="3">
        <f>GDP_PPP_A!X21/Pop_A!U22*1000</f>
        <v>3661.4196554110977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I21" s="3"/>
    </row>
    <row r="22" spans="1:35" ht="12.75">
      <c r="A22" s="2" t="s">
        <v>530</v>
      </c>
      <c r="B22" s="3">
        <f>GDP_PPP_A!B22/Pop_A!B23*1000</f>
        <v>4552.109982143854</v>
      </c>
      <c r="C22" s="3">
        <f>GDP_PPP_A!C22/Pop_A!C23*1000</f>
        <v>4550.695358494802</v>
      </c>
      <c r="D22" s="3">
        <f>GDP_PPP_A!D22/Pop_A!D23*1000</f>
        <v>4266.219753616258</v>
      </c>
      <c r="E22" s="3">
        <f>GDP_PPP_A!E22/Pop_A!E23*1000</f>
        <v>4487.73654356467</v>
      </c>
      <c r="F22" s="3">
        <f>GDP_PPP_A!G22/Pop_A!F23*1000</f>
        <v>4249.562665477747</v>
      </c>
      <c r="G22" s="3">
        <f>GDP_PPP_A!H22/Pop_A!G23*1000</f>
        <v>3338.291765152722</v>
      </c>
      <c r="H22" s="3">
        <f>GDP_PPP_A!I22/Pop_A!H23*1000</f>
        <v>2801.150423036661</v>
      </c>
      <c r="I22" s="3">
        <f>GDP_PPP_A!J22/Pop_A!I23*1000</f>
        <v>3984.4149312351133</v>
      </c>
      <c r="J22" s="3">
        <f>GDP_PPP_A!K22/Pop_A!J23*1000</f>
        <v>5098.174686309033</v>
      </c>
      <c r="K22" s="3">
        <f>GDP_PPP_A!L22/Pop_A!K23*1000</f>
        <v>4961.096007086026</v>
      </c>
      <c r="L22" s="3">
        <f>GDP_PPP_A!M22/Pop_A!L23*1000</f>
        <v>2430.333821196272</v>
      </c>
      <c r="M22" s="3">
        <f>GDP_PPP_A!N22/Pop_A!M23*1000</f>
        <v>3444.2078916017317</v>
      </c>
      <c r="N22" s="3"/>
      <c r="O22" s="3">
        <f>GDP_PPP_A!S22/Pop_A!Q23*1000</f>
        <v>4127.887140137778</v>
      </c>
      <c r="P22" s="3">
        <f>GDP_PPP_A!T22/Pop_A!O23*1000</f>
        <v>4089.2826430465375</v>
      </c>
      <c r="Q22" s="3"/>
      <c r="R22" s="3">
        <f>GDP_PPP_A!V22/Pop_A!S23*1000</f>
        <v>4861.791712542415</v>
      </c>
      <c r="S22" s="3">
        <f>GDP_PPP_A!W22/Pop_A!T23*1000</f>
        <v>5077.773547656064</v>
      </c>
      <c r="T22" s="3">
        <f>GDP_PPP_A!X22/Pop_A!U23*1000</f>
        <v>4115.397403052531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I22" s="3"/>
    </row>
    <row r="23" spans="1:35" ht="12.75">
      <c r="A23" s="2" t="s">
        <v>531</v>
      </c>
      <c r="B23" s="3">
        <f>GDP_PPP_A!B23/Pop_A!B24*1000</f>
        <v>5237.080801033275</v>
      </c>
      <c r="C23" s="3">
        <f>GDP_PPP_A!C23/Pop_A!C24*1000</f>
        <v>5285.327218783422</v>
      </c>
      <c r="D23" s="3">
        <f>GDP_PPP_A!D23/Pop_A!D24*1000</f>
        <v>4675.415122915817</v>
      </c>
      <c r="E23" s="3">
        <f>GDP_PPP_A!E23/Pop_A!E24*1000</f>
        <v>5122.6916743614</v>
      </c>
      <c r="F23" s="3">
        <f>GDP_PPP_A!G23/Pop_A!F24*1000</f>
        <v>4910.562499149433</v>
      </c>
      <c r="G23" s="3">
        <f>GDP_PPP_A!H23/Pop_A!G24*1000</f>
        <v>3879.7869330306157</v>
      </c>
      <c r="H23" s="3">
        <f>GDP_PPP_A!I23/Pop_A!H24*1000</f>
        <v>3100.3166353379675</v>
      </c>
      <c r="I23" s="3">
        <f>GDP_PPP_A!J23/Pop_A!I24*1000</f>
        <v>4649.66856749546</v>
      </c>
      <c r="J23" s="3">
        <f>GDP_PPP_A!K23/Pop_A!J24*1000</f>
        <v>5703.25888642486</v>
      </c>
      <c r="K23" s="3">
        <f>GDP_PPP_A!L23/Pop_A!K24*1000</f>
        <v>5654.9486789814855</v>
      </c>
      <c r="L23" s="3">
        <f>GDP_PPP_A!M23/Pop_A!L24*1000</f>
        <v>2817.2267783039733</v>
      </c>
      <c r="M23" s="3">
        <f>GDP_PPP_A!N23/Pop_A!M24*1000</f>
        <v>3871.8784854544588</v>
      </c>
      <c r="N23" s="3"/>
      <c r="O23" s="3">
        <f>GDP_PPP_A!S23/Pop_A!Q24*1000</f>
        <v>4726.112506472619</v>
      </c>
      <c r="P23" s="3">
        <f>GDP_PPP_A!T23/Pop_A!O24*1000</f>
        <v>4698.277934156658</v>
      </c>
      <c r="Q23" s="3"/>
      <c r="R23" s="3">
        <f>GDP_PPP_A!V23/Pop_A!S24*1000</f>
        <v>5670.788292736331</v>
      </c>
      <c r="S23" s="3">
        <f>GDP_PPP_A!W23/Pop_A!T24*1000</f>
        <v>5633.334643316839</v>
      </c>
      <c r="T23" s="3">
        <f>GDP_PPP_A!X23/Pop_A!U24*1000</f>
        <v>4646.29623659741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I23" s="3"/>
    </row>
    <row r="24" spans="1:35" ht="12.75">
      <c r="A24" s="2" t="s">
        <v>532</v>
      </c>
      <c r="B24" s="3">
        <f>GDP_PPP_A!B24/Pop_A!B25*1000</f>
        <v>5927.215900885333</v>
      </c>
      <c r="C24" s="3">
        <f>GDP_PPP_A!C24/Pop_A!C25*1000</f>
        <v>5734.5361217820255</v>
      </c>
      <c r="D24" s="3">
        <f>GDP_PPP_A!D24/Pop_A!D25*1000</f>
        <v>5064.318960936797</v>
      </c>
      <c r="E24" s="3">
        <f>GDP_PPP_A!E24/Pop_A!E25*1000</f>
        <v>5685.930471329814</v>
      </c>
      <c r="F24" s="3">
        <f>GDP_PPP_A!G24/Pop_A!F25*1000</f>
        <v>5469.4100815119455</v>
      </c>
      <c r="G24" s="3">
        <f>GDP_PPP_A!H24/Pop_A!G25*1000</f>
        <v>4259.055371709327</v>
      </c>
      <c r="H24" s="3">
        <f>GDP_PPP_A!I24/Pop_A!H25*1000</f>
        <v>3544.7339310488137</v>
      </c>
      <c r="I24" s="3">
        <f>GDP_PPP_A!J24/Pop_A!I25*1000</f>
        <v>5119.935471651262</v>
      </c>
      <c r="J24" s="3">
        <f>GDP_PPP_A!K24/Pop_A!J25*1000</f>
        <v>6233.347859424214</v>
      </c>
      <c r="K24" s="3">
        <f>GDP_PPP_A!L24/Pop_A!K25*1000</f>
        <v>6217.780835834014</v>
      </c>
      <c r="L24" s="3">
        <f>GDP_PPP_A!M24/Pop_A!L25*1000</f>
        <v>3168.2561640717195</v>
      </c>
      <c r="M24" s="3">
        <f>GDP_PPP_A!N24/Pop_A!M25*1000</f>
        <v>4249.878117998031</v>
      </c>
      <c r="N24" s="3"/>
      <c r="O24" s="3">
        <f>GDP_PPP_A!S24/Pop_A!Q25*1000</f>
        <v>5221.126193443592</v>
      </c>
      <c r="P24" s="3">
        <f>GDP_PPP_A!T24/Pop_A!O25*1000</f>
        <v>5197.824430802639</v>
      </c>
      <c r="Q24" s="3"/>
      <c r="R24" s="3">
        <f>GDP_PPP_A!V24/Pop_A!S25*1000</f>
        <v>6182.7224116621455</v>
      </c>
      <c r="S24" s="3">
        <f>GDP_PPP_A!W24/Pop_A!T25*1000</f>
        <v>5966.3085466763605</v>
      </c>
      <c r="T24" s="3">
        <f>GDP_PPP_A!X24/Pop_A!U25*1000</f>
        <v>5140.708232056545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I24" s="3"/>
    </row>
    <row r="25" spans="1:35" ht="12.75">
      <c r="A25" s="2" t="s">
        <v>533</v>
      </c>
      <c r="B25" s="3">
        <f>GDP_PPP_A!B25/Pop_A!B26*1000</f>
        <v>6331.143383347164</v>
      </c>
      <c r="C25" s="3">
        <f>GDP_PPP_A!C25/Pop_A!C26*1000</f>
        <v>6286.1689557698455</v>
      </c>
      <c r="D25" s="3">
        <f>GDP_PPP_A!D25/Pop_A!D26*1000</f>
        <v>5536.798976513236</v>
      </c>
      <c r="E25" s="3">
        <f>GDP_PPP_A!E25/Pop_A!E26*1000</f>
        <v>6248.874772100412</v>
      </c>
      <c r="F25" s="3">
        <f>GDP_PPP_A!G25/Pop_A!F26*1000</f>
        <v>6021.033548233544</v>
      </c>
      <c r="G25" s="3">
        <f>GDP_PPP_A!H25/Pop_A!G26*1000</f>
        <v>4804.40338451086</v>
      </c>
      <c r="H25" s="3">
        <f>GDP_PPP_A!I25/Pop_A!H26*1000</f>
        <v>4008.8665276524384</v>
      </c>
      <c r="I25" s="3">
        <f>GDP_PPP_A!J25/Pop_A!I26*1000</f>
        <v>5644.63172723344</v>
      </c>
      <c r="J25" s="3">
        <f>GDP_PPP_A!K25/Pop_A!J26*1000</f>
        <v>6909.4612822418585</v>
      </c>
      <c r="K25" s="3">
        <f>GDP_PPP_A!L25/Pop_A!K26*1000</f>
        <v>6753.783317024808</v>
      </c>
      <c r="L25" s="3">
        <f>GDP_PPP_A!M25/Pop_A!L26*1000</f>
        <v>3424.507519577731</v>
      </c>
      <c r="M25" s="3">
        <f>GDP_PPP_A!N25/Pop_A!M26*1000</f>
        <v>4552.240955298486</v>
      </c>
      <c r="N25" s="3"/>
      <c r="O25" s="3">
        <f>GDP_PPP_A!S25/Pop_A!Q26*1000</f>
        <v>5723.145891068894</v>
      </c>
      <c r="P25" s="3">
        <f>GDP_PPP_A!T25/Pop_A!O26*1000</f>
        <v>5694.327983252218</v>
      </c>
      <c r="Q25" s="3"/>
      <c r="R25" s="3">
        <f>GDP_PPP_A!V25/Pop_A!S26*1000</f>
        <v>6695.436159701424</v>
      </c>
      <c r="S25" s="3">
        <f>GDP_PPP_A!W25/Pop_A!T26*1000</f>
        <v>6467.143405943437</v>
      </c>
      <c r="T25" s="3">
        <f>GDP_PPP_A!X25/Pop_A!U26*1000</f>
        <v>5670.054960062609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I25" s="3"/>
    </row>
    <row r="26" spans="1:35" ht="12.75">
      <c r="A26" s="2" t="s">
        <v>534</v>
      </c>
      <c r="B26" s="3">
        <f>GDP_PPP_A!B26/Pop_A!B27*1000</f>
        <v>7305.302763111663</v>
      </c>
      <c r="C26" s="3">
        <f>GDP_PPP_A!C26/Pop_A!C27*1000</f>
        <v>7021.812774321272</v>
      </c>
      <c r="D26" s="3">
        <f>GDP_PPP_A!D26/Pop_A!D27*1000</f>
        <v>6424.726041073316</v>
      </c>
      <c r="E26" s="3">
        <f>GDP_PPP_A!E26/Pop_A!E27*1000</f>
        <v>7036.611892437028</v>
      </c>
      <c r="F26" s="3">
        <f>GDP_PPP_A!G26/Pop_A!F27*1000</f>
        <v>6857.12454830597</v>
      </c>
      <c r="G26" s="3">
        <f>GDP_PPP_A!H26/Pop_A!G27*1000</f>
        <v>5338.410101908047</v>
      </c>
      <c r="H26" s="3">
        <f>GDP_PPP_A!I26/Pop_A!H27*1000</f>
        <v>4463.427567199878</v>
      </c>
      <c r="I26" s="3">
        <f>GDP_PPP_A!J26/Pop_A!I27*1000</f>
        <v>6485.7504581582425</v>
      </c>
      <c r="J26" s="3">
        <f>GDP_PPP_A!K26/Pop_A!J27*1000</f>
        <v>7727.082737532174</v>
      </c>
      <c r="K26" s="3">
        <f>GDP_PPP_A!L26/Pop_A!K27*1000</f>
        <v>7463.952839760377</v>
      </c>
      <c r="L26" s="3">
        <f>GDP_PPP_A!M26/Pop_A!L27*1000</f>
        <v>3895.079406269731</v>
      </c>
      <c r="M26" s="3">
        <f>GDP_PPP_A!N26/Pop_A!M27*1000</f>
        <v>4922.352442745611</v>
      </c>
      <c r="N26" s="3"/>
      <c r="O26" s="3">
        <f>GDP_PPP_A!S26/Pop_A!Q27*1000</f>
        <v>6452.145581616018</v>
      </c>
      <c r="P26" s="3">
        <f>GDP_PPP_A!T26/Pop_A!O27*1000</f>
        <v>6426.5583859317685</v>
      </c>
      <c r="Q26" s="3"/>
      <c r="R26" s="3">
        <f>GDP_PPP_A!V26/Pop_A!S27*1000</f>
        <v>7523.3075977590315</v>
      </c>
      <c r="S26" s="3">
        <f>GDP_PPP_A!W26/Pop_A!T27*1000</f>
        <v>7305.94840433144</v>
      </c>
      <c r="T26" s="3">
        <f>GDP_PPP_A!X26/Pop_A!U27*1000</f>
        <v>6357.05112831351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I26" s="3"/>
    </row>
    <row r="27" spans="1:35" ht="12.75">
      <c r="A27" s="2" t="s">
        <v>535</v>
      </c>
      <c r="B27" s="3">
        <f>GDP_PPP_A!B27/Pop_A!B28*1000</f>
        <v>8225.783313793234</v>
      </c>
      <c r="C27" s="3">
        <f>GDP_PPP_A!C27/Pop_A!C28*1000</f>
        <v>8104.07210859335</v>
      </c>
      <c r="D27" s="3">
        <f>GDP_PPP_A!D27/Pop_A!D28*1000</f>
        <v>7448.418654690057</v>
      </c>
      <c r="E27" s="3">
        <f>GDP_PPP_A!E27/Pop_A!E28*1000</f>
        <v>7893.465498614421</v>
      </c>
      <c r="F27" s="3">
        <f>GDP_PPP_A!G27/Pop_A!F28*1000</f>
        <v>7694.458271597704</v>
      </c>
      <c r="G27" s="3">
        <f>GDP_PPP_A!H27/Pop_A!G28*1000</f>
        <v>5880.214126908504</v>
      </c>
      <c r="H27" s="3">
        <f>GDP_PPP_A!I27/Pop_A!H28*1000</f>
        <v>5027.934439263288</v>
      </c>
      <c r="I27" s="3">
        <f>GDP_PPP_A!J27/Pop_A!I28*1000</f>
        <v>7408.668535567244</v>
      </c>
      <c r="J27" s="3">
        <f>GDP_PPP_A!K27/Pop_A!J28*1000</f>
        <v>8598.948345870032</v>
      </c>
      <c r="K27" s="3">
        <f>GDP_PPP_A!L27/Pop_A!K28*1000</f>
        <v>8346.408312937872</v>
      </c>
      <c r="L27" s="3">
        <f>GDP_PPP_A!M27/Pop_A!L28*1000</f>
        <v>4454.092133151757</v>
      </c>
      <c r="M27" s="3">
        <f>GDP_PPP_A!N27/Pop_A!M28*1000</f>
        <v>5468.574091813817</v>
      </c>
      <c r="N27" s="3"/>
      <c r="O27" s="3">
        <f>GDP_PPP_A!S27/Pop_A!Q28*1000</f>
        <v>7219.055085005673</v>
      </c>
      <c r="P27" s="3">
        <f>GDP_PPP_A!T27/Pop_A!O28*1000</f>
        <v>7236.738130360985</v>
      </c>
      <c r="Q27" s="3"/>
      <c r="R27" s="3">
        <f>GDP_PPP_A!V27/Pop_A!S28*1000</f>
        <v>8276.356927261948</v>
      </c>
      <c r="S27" s="3">
        <f>GDP_PPP_A!W27/Pop_A!T28*1000</f>
        <v>8206.513420657695</v>
      </c>
      <c r="T27" s="3">
        <f>GDP_PPP_A!X27/Pop_A!U28*1000</f>
        <v>6882.7665681805565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I27" s="3"/>
    </row>
    <row r="28" spans="1:35" ht="12.75">
      <c r="A28" s="2" t="s">
        <v>536</v>
      </c>
      <c r="B28" s="3">
        <f>GDP_PPP_A!B28/Pop_A!B29*1000</f>
        <v>9050.132300213692</v>
      </c>
      <c r="C28" s="3">
        <f>GDP_PPP_A!C28/Pop_A!C29*1000</f>
        <v>8895.007770707189</v>
      </c>
      <c r="D28" s="3">
        <f>GDP_PPP_A!D28/Pop_A!D29*1000</f>
        <v>8331.640968761552</v>
      </c>
      <c r="E28" s="3">
        <f>GDP_PPP_A!E28/Pop_A!E29*1000</f>
        <v>8781.646971104854</v>
      </c>
      <c r="F28" s="3">
        <f>GDP_PPP_A!G28/Pop_A!F29*1000</f>
        <v>8496.349699628561</v>
      </c>
      <c r="G28" s="3">
        <f>GDP_PPP_A!H28/Pop_A!G29*1000</f>
        <v>6321.837662610001</v>
      </c>
      <c r="H28" s="3">
        <f>GDP_PPP_A!I28/Pop_A!H29*1000</f>
        <v>5641.2469365702855</v>
      </c>
      <c r="I28" s="3">
        <f>GDP_PPP_A!J28/Pop_A!I29*1000</f>
        <v>8204.501544771225</v>
      </c>
      <c r="J28" s="3">
        <f>GDP_PPP_A!K28/Pop_A!J29*1000</f>
        <v>9413.714931853487</v>
      </c>
      <c r="K28" s="3">
        <f>GDP_PPP_A!L28/Pop_A!K29*1000</f>
        <v>9090.714787506477</v>
      </c>
      <c r="L28" s="3">
        <f>GDP_PPP_A!M28/Pop_A!L29*1000</f>
        <v>4931.5163570584255</v>
      </c>
      <c r="M28" s="3">
        <f>GDP_PPP_A!N28/Pop_A!M29*1000</f>
        <v>5970.664593167988</v>
      </c>
      <c r="N28" s="3"/>
      <c r="O28" s="3">
        <f>GDP_PPP_A!S28/Pop_A!Q29*1000</f>
        <v>7939.435658971002</v>
      </c>
      <c r="P28" s="3">
        <f>GDP_PPP_A!T28/Pop_A!O29*1000</f>
        <v>7984.726636856051</v>
      </c>
      <c r="Q28" s="3"/>
      <c r="R28" s="3">
        <f>GDP_PPP_A!V28/Pop_A!S29*1000</f>
        <v>8917.774412309886</v>
      </c>
      <c r="S28" s="3">
        <f>GDP_PPP_A!W28/Pop_A!T29*1000</f>
        <v>9003.19703646968</v>
      </c>
      <c r="T28" s="3">
        <f>GDP_PPP_A!X28/Pop_A!U29*1000</f>
        <v>7456.702329612329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I28" s="3"/>
    </row>
    <row r="29" spans="1:35" ht="12.75">
      <c r="A29" s="2" t="s">
        <v>537</v>
      </c>
      <c r="B29" s="3">
        <f>GDP_PPP_A!B29/Pop_A!B30*1000</f>
        <v>9975.674192626162</v>
      </c>
      <c r="C29" s="3">
        <f>GDP_PPP_A!C29/Pop_A!C30*1000</f>
        <v>9678.836129086458</v>
      </c>
      <c r="D29" s="3">
        <f>GDP_PPP_A!D29/Pop_A!D30*1000</f>
        <v>9261.945215697651</v>
      </c>
      <c r="E29" s="3">
        <f>GDP_PPP_A!E29/Pop_A!E30*1000</f>
        <v>9729.76148042934</v>
      </c>
      <c r="F29" s="3">
        <f>GDP_PPP_A!G29/Pop_A!F30*1000</f>
        <v>9142.522719052933</v>
      </c>
      <c r="G29" s="3">
        <f>GDP_PPP_A!H29/Pop_A!G30*1000</f>
        <v>6717.481316111808</v>
      </c>
      <c r="H29" s="3">
        <f>GDP_PPP_A!I29/Pop_A!H30*1000</f>
        <v>6188.920393212337</v>
      </c>
      <c r="I29" s="3">
        <f>GDP_PPP_A!J29/Pop_A!I30*1000</f>
        <v>8924.425356640228</v>
      </c>
      <c r="J29" s="3">
        <f>GDP_PPP_A!K29/Pop_A!J30*1000</f>
        <v>10281.634533131539</v>
      </c>
      <c r="K29" s="3">
        <f>GDP_PPP_A!L29/Pop_A!K30*1000</f>
        <v>9664.344914521633</v>
      </c>
      <c r="L29" s="3">
        <f>GDP_PPP_A!M29/Pop_A!L30*1000</f>
        <v>5413.1651199832595</v>
      </c>
      <c r="M29" s="3">
        <f>GDP_PPP_A!N29/Pop_A!M30*1000</f>
        <v>6504.461568591429</v>
      </c>
      <c r="N29" s="3"/>
      <c r="O29" s="3">
        <f>GDP_PPP_A!S29/Pop_A!Q30*1000</f>
        <v>8654.691182195325</v>
      </c>
      <c r="P29" s="3">
        <f>GDP_PPP_A!T29/Pop_A!O30*1000</f>
        <v>8683.83280574131</v>
      </c>
      <c r="Q29" s="3"/>
      <c r="R29" s="3">
        <f>GDP_PPP_A!V29/Pop_A!S30*1000</f>
        <v>9916.515820454064</v>
      </c>
      <c r="S29" s="3">
        <f>GDP_PPP_A!W29/Pop_A!T30*1000</f>
        <v>9852.333939812572</v>
      </c>
      <c r="T29" s="3">
        <f>GDP_PPP_A!X29/Pop_A!U30*1000</f>
        <v>8209.293218116054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I29" s="3"/>
    </row>
    <row r="30" spans="1:35" ht="12.75">
      <c r="A30" s="2" t="s">
        <v>538</v>
      </c>
      <c r="B30" s="3">
        <f>GDP_PPP_A!B30/Pop_A!B31*1000</f>
        <v>10788.704610165714</v>
      </c>
      <c r="C30" s="3">
        <f>GDP_PPP_A!C30/Pop_A!C31*1000</f>
        <v>10199.723785390503</v>
      </c>
      <c r="D30" s="3">
        <f>GDP_PPP_A!D30/Pop_A!D31*1000</f>
        <v>9931.499440065361</v>
      </c>
      <c r="E30" s="3">
        <f>GDP_PPP_A!E30/Pop_A!E31*1000</f>
        <v>10367.627364181479</v>
      </c>
      <c r="F30" s="3">
        <f>GDP_PPP_A!G30/Pop_A!F31*1000</f>
        <v>9771.924898671832</v>
      </c>
      <c r="G30" s="3">
        <f>GDP_PPP_A!H30/Pop_A!G31*1000</f>
        <v>6935.524701891753</v>
      </c>
      <c r="H30" s="3">
        <f>GDP_PPP_A!I30/Pop_A!H31*1000</f>
        <v>6421.483945005841</v>
      </c>
      <c r="I30" s="3">
        <f>GDP_PPP_A!J30/Pop_A!I31*1000</f>
        <v>9485.232022171585</v>
      </c>
      <c r="J30" s="3">
        <f>GDP_PPP_A!K30/Pop_A!J31*1000</f>
        <v>11117.683140553801</v>
      </c>
      <c r="K30" s="3">
        <f>GDP_PPP_A!L30/Pop_A!K31*1000</f>
        <v>10283.56727752171</v>
      </c>
      <c r="L30" s="3">
        <f>GDP_PPP_A!M30/Pop_A!L31*1000</f>
        <v>5649.883635478338</v>
      </c>
      <c r="M30" s="3">
        <f>GDP_PPP_A!N30/Pop_A!M31*1000</f>
        <v>6921.927366397894</v>
      </c>
      <c r="N30" s="3"/>
      <c r="O30" s="3">
        <f>GDP_PPP_A!S30/Pop_A!Q31*1000</f>
        <v>9238.938055790299</v>
      </c>
      <c r="P30" s="3">
        <f>GDP_PPP_A!T30/Pop_A!O31*1000</f>
        <v>9240.916278793737</v>
      </c>
      <c r="Q30" s="3"/>
      <c r="R30" s="3">
        <f>GDP_PPP_A!V30/Pop_A!S31*1000</f>
        <v>10587.881368845063</v>
      </c>
      <c r="S30" s="3">
        <f>GDP_PPP_A!W30/Pop_A!T31*1000</f>
        <v>10545.70289031532</v>
      </c>
      <c r="T30" s="3">
        <f>GDP_PPP_A!X30/Pop_A!U31*1000</f>
        <v>8909.84009266664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I30" s="3"/>
    </row>
    <row r="31" spans="1:35" ht="12.75">
      <c r="A31" s="2" t="s">
        <v>539</v>
      </c>
      <c r="B31" s="3">
        <f>GDP_PPP_A!B31/Pop_A!B32*1000</f>
        <v>11409.050827784145</v>
      </c>
      <c r="C31" s="3">
        <f>GDP_PPP_A!C31/Pop_A!C32*1000</f>
        <v>11082.988647650072</v>
      </c>
      <c r="D31" s="3">
        <f>GDP_PPP_A!D31/Pop_A!D32*1000</f>
        <v>10800.849147593706</v>
      </c>
      <c r="E31" s="3">
        <f>GDP_PPP_A!E31/Pop_A!E32*1000</f>
        <v>11110.57487787369</v>
      </c>
      <c r="F31" s="3">
        <f>GDP_PPP_A!G31/Pop_A!F32*1000</f>
        <v>10660.97104958712</v>
      </c>
      <c r="G31" s="3">
        <f>GDP_PPP_A!H31/Pop_A!G32*1000</f>
        <v>7460.309485581335</v>
      </c>
      <c r="H31" s="3">
        <f>GDP_PPP_A!I31/Pop_A!H32*1000</f>
        <v>7061.81441551716</v>
      </c>
      <c r="I31" s="3">
        <f>GDP_PPP_A!J31/Pop_A!I32*1000</f>
        <v>10327.173844470712</v>
      </c>
      <c r="J31" s="3">
        <f>GDP_PPP_A!K31/Pop_A!J32*1000</f>
        <v>12465.283093139722</v>
      </c>
      <c r="K31" s="3">
        <f>GDP_PPP_A!L31/Pop_A!K32*1000</f>
        <v>11186.648925228661</v>
      </c>
      <c r="L31" s="3">
        <f>GDP_PPP_A!M31/Pop_A!L32*1000</f>
        <v>5863.664790494058</v>
      </c>
      <c r="M31" s="3">
        <f>GDP_PPP_A!N31/Pop_A!M32*1000</f>
        <v>7434.990028657985</v>
      </c>
      <c r="N31" s="3"/>
      <c r="O31" s="3">
        <f>GDP_PPP_A!S31/Pop_A!Q32*1000</f>
        <v>10006.764715420326</v>
      </c>
      <c r="P31" s="3">
        <f>GDP_PPP_A!T31/Pop_A!O32*1000</f>
        <v>9996.713763881986</v>
      </c>
      <c r="Q31" s="3"/>
      <c r="R31" s="3">
        <f>GDP_PPP_A!V31/Pop_A!S32*1000</f>
        <v>11631.293849489104</v>
      </c>
      <c r="S31" s="3">
        <f>GDP_PPP_A!W31/Pop_A!T32*1000</f>
        <v>11639.873358177862</v>
      </c>
      <c r="T31" s="3">
        <f>GDP_PPP_A!X31/Pop_A!U32*1000</f>
        <v>9666.33950467615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I31" s="3"/>
    </row>
    <row r="32" spans="1:35" ht="12.75">
      <c r="A32" s="2" t="s">
        <v>540</v>
      </c>
      <c r="B32" s="3">
        <f>GDP_PPP_A!B32/Pop_A!B33*1000</f>
        <v>12245.553432377164</v>
      </c>
      <c r="C32" s="3">
        <f>GDP_PPP_A!C32/Pop_A!C33*1000</f>
        <v>11797.156266572318</v>
      </c>
      <c r="D32" s="3">
        <f>GDP_PPP_A!D32/Pop_A!D33*1000</f>
        <v>11647.812577516092</v>
      </c>
      <c r="E32" s="3">
        <f>GDP_PPP_A!E32/Pop_A!E33*1000</f>
        <v>11802.634767729394</v>
      </c>
      <c r="F32" s="3">
        <f>GDP_PPP_A!G32/Pop_A!F33*1000</f>
        <v>11409.9315463525</v>
      </c>
      <c r="G32" s="3">
        <f>GDP_PPP_A!H32/Pop_A!G33*1000</f>
        <v>7982.449482570176</v>
      </c>
      <c r="H32" s="3">
        <f>GDP_PPP_A!I32/Pop_A!H33*1000</f>
        <v>7601.33941817257</v>
      </c>
      <c r="I32" s="3">
        <f>GDP_PPP_A!J32/Pop_A!I33*1000</f>
        <v>11140.939457378468</v>
      </c>
      <c r="J32" s="3">
        <f>GDP_PPP_A!K32/Pop_A!J33*1000</f>
        <v>13416.815742397139</v>
      </c>
      <c r="K32" s="3">
        <f>GDP_PPP_A!L32/Pop_A!K33*1000</f>
        <v>11965.51365072583</v>
      </c>
      <c r="L32" s="3">
        <f>GDP_PPP_A!M32/Pop_A!L33*1000</f>
        <v>6302.802199887728</v>
      </c>
      <c r="M32" s="3">
        <f>GDP_PPP_A!N32/Pop_A!M33*1000</f>
        <v>7940.368069718876</v>
      </c>
      <c r="N32" s="3"/>
      <c r="O32" s="3">
        <f>GDP_PPP_A!S32/Pop_A!Q33*1000</f>
        <v>10729.203965231443</v>
      </c>
      <c r="P32" s="3">
        <f>GDP_PPP_A!T32/Pop_A!O33*1000</f>
        <v>10697.97186113946</v>
      </c>
      <c r="Q32" s="3"/>
      <c r="R32" s="3">
        <f>GDP_PPP_A!V32/Pop_A!S33*1000</f>
        <v>12613.210901099521</v>
      </c>
      <c r="S32" s="3">
        <f>GDP_PPP_A!W32/Pop_A!T33*1000</f>
        <v>12442.566895562795</v>
      </c>
      <c r="T32" s="3">
        <f>GDP_PPP_A!X32/Pop_A!U33*1000</f>
        <v>10462.740591701906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I32" s="3"/>
    </row>
    <row r="33" spans="1:35" ht="12.75">
      <c r="A33" s="2" t="s">
        <v>541</v>
      </c>
      <c r="B33" s="3">
        <f>GDP_PPP_A!B33/Pop_A!B34*1000</f>
        <v>12862.455978672286</v>
      </c>
      <c r="C33" s="3">
        <f>GDP_PPP_A!C33/Pop_A!C34*1000</f>
        <v>12360.299488030318</v>
      </c>
      <c r="D33" s="3">
        <f>GDP_PPP_A!D33/Pop_A!D34*1000</f>
        <v>12253.01438377904</v>
      </c>
      <c r="E33" s="3">
        <f>GDP_PPP_A!E33/Pop_A!E34*1000</f>
        <v>12380.255443178145</v>
      </c>
      <c r="F33" s="3">
        <f>GDP_PPP_A!G33/Pop_A!F34*1000</f>
        <v>12017.514981534323</v>
      </c>
      <c r="G33" s="3">
        <f>GDP_PPP_A!H33/Pop_A!G34*1000</f>
        <v>8242.221027891195</v>
      </c>
      <c r="H33" s="3">
        <f>GDP_PPP_A!I33/Pop_A!H34*1000</f>
        <v>7850.091490274924</v>
      </c>
      <c r="I33" s="3">
        <f>GDP_PPP_A!J33/Pop_A!I34*1000</f>
        <v>11772.363931314412</v>
      </c>
      <c r="J33" s="3">
        <f>GDP_PPP_A!K33/Pop_A!J34*1000</f>
        <v>15168.319415448852</v>
      </c>
      <c r="K33" s="3">
        <f>GDP_PPP_A!L33/Pop_A!K34*1000</f>
        <v>12647.151807201137</v>
      </c>
      <c r="L33" s="3">
        <f>GDP_PPP_A!M33/Pop_A!L34*1000</f>
        <v>6757.825776862982</v>
      </c>
      <c r="M33" s="3">
        <f>GDP_PPP_A!N33/Pop_A!M34*1000</f>
        <v>8413.287383482377</v>
      </c>
      <c r="N33" s="3"/>
      <c r="O33" s="3">
        <f>GDP_PPP_A!S33/Pop_A!Q34*1000</f>
        <v>11331.465643848042</v>
      </c>
      <c r="P33" s="3">
        <f>GDP_PPP_A!T33/Pop_A!O34*1000</f>
        <v>11268.722017899348</v>
      </c>
      <c r="Q33" s="3"/>
      <c r="R33" s="3">
        <f>GDP_PPP_A!V33/Pop_A!S34*1000</f>
        <v>13531.156759428743</v>
      </c>
      <c r="S33" s="3">
        <f>GDP_PPP_A!W33/Pop_A!T34*1000</f>
        <v>13142.430282451236</v>
      </c>
      <c r="T33" s="3">
        <f>GDP_PPP_A!X33/Pop_A!U34*1000</f>
        <v>11184.427088009097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I33" s="3"/>
    </row>
    <row r="34" spans="1:35" ht="12.75">
      <c r="A34" s="2" t="s">
        <v>542</v>
      </c>
      <c r="B34" s="3">
        <f>GDP_PPP_A!B34/Pop_A!B35*1000</f>
        <v>13351.55376245341</v>
      </c>
      <c r="C34" s="3">
        <f>GDP_PPP_A!C34/Pop_A!C35*1000</f>
        <v>12934.347316047088</v>
      </c>
      <c r="D34" s="3">
        <f>GDP_PPP_A!D34/Pop_A!D35*1000</f>
        <v>13043.954684005137</v>
      </c>
      <c r="E34" s="3">
        <f>GDP_PPP_A!E34/Pop_A!E35*1000</f>
        <v>12885.924533488089</v>
      </c>
      <c r="F34" s="3">
        <f>GDP_PPP_A!G34/Pop_A!F35*1000</f>
        <v>12445.664783209078</v>
      </c>
      <c r="G34" s="3">
        <f>GDP_PPP_A!H34/Pop_A!G35*1000</f>
        <v>8223.166548598116</v>
      </c>
      <c r="H34" s="3">
        <f>GDP_PPP_A!I34/Pop_A!H35*1000</f>
        <v>8429.559012429074</v>
      </c>
      <c r="I34" s="3">
        <f>GDP_PPP_A!J34/Pop_A!I35*1000</f>
        <v>12417.370560571408</v>
      </c>
      <c r="J34" s="3">
        <f>GDP_PPP_A!K34/Pop_A!J35*1000</f>
        <v>16080.957060595974</v>
      </c>
      <c r="K34" s="3">
        <f>GDP_PPP_A!L34/Pop_A!K35*1000</f>
        <v>13116.91089722672</v>
      </c>
      <c r="L34" s="3">
        <f>GDP_PPP_A!M34/Pop_A!L35*1000</f>
        <v>7369.924576111996</v>
      </c>
      <c r="M34" s="3">
        <f>GDP_PPP_A!N34/Pop_A!M35*1000</f>
        <v>9055.838765569892</v>
      </c>
      <c r="N34" s="3"/>
      <c r="O34" s="3">
        <f>GDP_PPP_A!S34/Pop_A!Q35*1000</f>
        <v>11893.376650606835</v>
      </c>
      <c r="P34" s="3">
        <f>GDP_PPP_A!T34/Pop_A!O35*1000</f>
        <v>11791.521975918364</v>
      </c>
      <c r="Q34" s="3"/>
      <c r="R34" s="3">
        <f>GDP_PPP_A!V34/Pop_A!S35*1000</f>
        <v>13856.376024130812</v>
      </c>
      <c r="S34" s="3">
        <f>GDP_PPP_A!W34/Pop_A!T35*1000</f>
        <v>13859.028717428906</v>
      </c>
      <c r="T34" s="3">
        <f>GDP_PPP_A!X34/Pop_A!U35*1000</f>
        <v>11946.71976193549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I34" s="3"/>
    </row>
    <row r="35" spans="1:35" ht="12.75">
      <c r="A35" s="2" t="s">
        <v>543</v>
      </c>
      <c r="B35" s="3">
        <f>GDP_PPP_A!B35/Pop_A!B36*1000</f>
        <v>14363.004667322464</v>
      </c>
      <c r="C35" s="3">
        <f>GDP_PPP_A!C35/Pop_A!C36*1000</f>
        <v>14104.627074366397</v>
      </c>
      <c r="D35" s="3">
        <f>GDP_PPP_A!D35/Pop_A!D36*1000</f>
        <v>14217.264848660852</v>
      </c>
      <c r="E35" s="3">
        <f>GDP_PPP_A!E35/Pop_A!E36*1000</f>
        <v>13963.302446413336</v>
      </c>
      <c r="F35" s="3">
        <f>GDP_PPP_A!G35/Pop_A!F36*1000</f>
        <v>13411.473539949102</v>
      </c>
      <c r="G35" s="3">
        <f>GDP_PPP_A!H35/Pop_A!G36*1000</f>
        <v>8918.582104705747</v>
      </c>
      <c r="H35" s="3">
        <f>GDP_PPP_A!I35/Pop_A!H36*1000</f>
        <v>9191.990031797477</v>
      </c>
      <c r="I35" s="3">
        <f>GDP_PPP_A!J35/Pop_A!I36*1000</f>
        <v>13469.670106992662</v>
      </c>
      <c r="J35" s="3">
        <f>GDP_PPP_A!K35/Pop_A!J36*1000</f>
        <v>18094.186704003878</v>
      </c>
      <c r="K35" s="3">
        <f>GDP_PPP_A!L35/Pop_A!K36*1000</f>
        <v>14016.134142808007</v>
      </c>
      <c r="L35" s="3">
        <f>GDP_PPP_A!M35/Pop_A!L36*1000</f>
        <v>8277.606943832538</v>
      </c>
      <c r="M35" s="3">
        <f>GDP_PPP_A!N35/Pop_A!M36*1000</f>
        <v>9889.976321765456</v>
      </c>
      <c r="N35" s="3"/>
      <c r="O35" s="3">
        <f>GDP_PPP_A!S35/Pop_A!Q36*1000</f>
        <v>12891.774658667706</v>
      </c>
      <c r="P35" s="3">
        <f>GDP_PPP_A!T35/Pop_A!O36*1000</f>
        <v>12774.798763263108</v>
      </c>
      <c r="Q35" s="3"/>
      <c r="R35" s="3">
        <f>GDP_PPP_A!V35/Pop_A!S36*1000</f>
        <v>14623.448162219143</v>
      </c>
      <c r="S35" s="3">
        <f>GDP_PPP_A!W35/Pop_A!T36*1000</f>
        <v>14769.199042331555</v>
      </c>
      <c r="T35" s="3">
        <f>GDP_PPP_A!X35/Pop_A!U36*1000</f>
        <v>13057.483813832141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I35" s="3"/>
    </row>
    <row r="36" spans="1:35" ht="12.75">
      <c r="A36" s="2" t="s">
        <v>544</v>
      </c>
      <c r="B36" s="3">
        <f>GDP_PPP_A!B36/Pop_A!B37*1000</f>
        <v>15608.926483388275</v>
      </c>
      <c r="C36" s="3">
        <f>GDP_PPP_A!C36/Pop_A!C37*1000</f>
        <v>15344.519169178306</v>
      </c>
      <c r="D36" s="3">
        <f>GDP_PPP_A!D36/Pop_A!D37*1000</f>
        <v>15661.603083846141</v>
      </c>
      <c r="E36" s="3">
        <f>GDP_PPP_A!E36/Pop_A!E37*1000</f>
        <v>15211.219341796277</v>
      </c>
      <c r="F36" s="3">
        <f>GDP_PPP_A!G36/Pop_A!F37*1000</f>
        <v>14614.255303202803</v>
      </c>
      <c r="G36" s="3">
        <f>GDP_PPP_A!H36/Pop_A!G37*1000</f>
        <v>9707.367446145161</v>
      </c>
      <c r="H36" s="3">
        <f>GDP_PPP_A!I36/Pop_A!H37*1000</f>
        <v>10322.960795783683</v>
      </c>
      <c r="I36" s="3">
        <f>GDP_PPP_A!J36/Pop_A!I37*1000</f>
        <v>14604.82975277915</v>
      </c>
      <c r="J36" s="3">
        <f>GDP_PPP_A!K36/Pop_A!J37*1000</f>
        <v>20824.144245291845</v>
      </c>
      <c r="K36" s="3">
        <f>GDP_PPP_A!L36/Pop_A!K37*1000</f>
        <v>15385.064946519899</v>
      </c>
      <c r="L36" s="3">
        <f>GDP_PPP_A!M36/Pop_A!L37*1000</f>
        <v>9308.111088002086</v>
      </c>
      <c r="M36" s="3">
        <f>GDP_PPP_A!N36/Pop_A!M37*1000</f>
        <v>10887.777862769817</v>
      </c>
      <c r="N36" s="3"/>
      <c r="O36" s="3">
        <f>GDP_PPP_A!S36/Pop_A!Q37*1000</f>
        <v>14022.908293328745</v>
      </c>
      <c r="P36" s="3">
        <f>GDP_PPP_A!T36/Pop_A!O37*1000</f>
        <v>13942.717145153458</v>
      </c>
      <c r="Q36" s="3"/>
      <c r="R36" s="3">
        <f>GDP_PPP_A!V36/Pop_A!S37*1000</f>
        <v>15420.236535901373</v>
      </c>
      <c r="S36" s="3">
        <f>GDP_PPP_A!W36/Pop_A!T37*1000</f>
        <v>15906.51063002832</v>
      </c>
      <c r="T36" s="3">
        <f>GDP_PPP_A!X36/Pop_A!U37*1000</f>
        <v>14027.81235109033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I36" s="3"/>
    </row>
    <row r="37" spans="1:35" ht="12.75">
      <c r="A37" s="2" t="s">
        <v>545</v>
      </c>
      <c r="B37" s="3">
        <f>GDP_PPP_A!B37/Pop_A!B38*1000</f>
        <v>16961.57291613298</v>
      </c>
      <c r="C37" s="3">
        <f>GDP_PPP_A!C37/Pop_A!C38*1000</f>
        <v>16493.806094240634</v>
      </c>
      <c r="D37" s="3">
        <f>GDP_PPP_A!D37/Pop_A!D38*1000</f>
        <v>16244.05061646172</v>
      </c>
      <c r="E37" s="3">
        <f>GDP_PPP_A!E37/Pop_A!E38*1000</f>
        <v>16238.623908023928</v>
      </c>
      <c r="F37" s="3">
        <f>GDP_PPP_A!G37/Pop_A!F38*1000</f>
        <v>16054.388015034881</v>
      </c>
      <c r="G37" s="3">
        <f>GDP_PPP_A!H37/Pop_A!G38*1000</f>
        <v>10088.088201975928</v>
      </c>
      <c r="H37" s="3">
        <f>GDP_PPP_A!I37/Pop_A!H38*1000</f>
        <v>11637.028284238257</v>
      </c>
      <c r="I37" s="3">
        <f>GDP_PPP_A!J37/Pop_A!I38*1000</f>
        <v>15548.514989877422</v>
      </c>
      <c r="J37" s="3">
        <f>GDP_PPP_A!K37/Pop_A!J38*1000</f>
        <v>22696.635760045974</v>
      </c>
      <c r="K37" s="3">
        <f>GDP_PPP_A!L37/Pop_A!K38*1000</f>
        <v>16620.378188846957</v>
      </c>
      <c r="L37" s="3">
        <f>GDP_PPP_A!M37/Pop_A!L38*1000</f>
        <v>10116.967165633485</v>
      </c>
      <c r="M37" s="3">
        <f>GDP_PPP_A!N37/Pop_A!M38*1000</f>
        <v>11764.939959878093</v>
      </c>
      <c r="N37" s="3"/>
      <c r="O37" s="3">
        <f>GDP_PPP_A!S37/Pop_A!Q38*1000</f>
        <v>15044.480260406628</v>
      </c>
      <c r="P37" s="3">
        <f>GDP_PPP_A!T37/Pop_A!O38*1000</f>
        <v>15037.098079677542</v>
      </c>
      <c r="Q37" s="3"/>
      <c r="R37" s="3">
        <f>GDP_PPP_A!V37/Pop_A!S38*1000</f>
        <v>16245.3194997142</v>
      </c>
      <c r="S37" s="3">
        <f>GDP_PPP_A!W37/Pop_A!T38*1000</f>
        <v>16696.20340719388</v>
      </c>
      <c r="T37" s="3">
        <f>GDP_PPP_A!X37/Pop_A!U38*1000</f>
        <v>14724.899397912288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I37" s="3"/>
    </row>
    <row r="38" spans="1:35" ht="12.75">
      <c r="A38" s="2" t="s">
        <v>546</v>
      </c>
      <c r="B38" s="3">
        <f>GDP_PPP_A!B38/Pop_A!B39*1000</f>
        <v>18293.403860716975</v>
      </c>
      <c r="C38" s="3">
        <f>GDP_PPP_A!C38/Pop_A!C39*1000</f>
        <v>17582.943384722603</v>
      </c>
      <c r="D38" s="3">
        <f>GDP_PPP_A!D38/Pop_A!D39*1000</f>
        <v>15891.15437657564</v>
      </c>
      <c r="E38" s="3">
        <f>GDP_PPP_A!E38/Pop_A!E39*1000</f>
        <v>17160.347192324032</v>
      </c>
      <c r="F38" s="3">
        <f>GDP_PPP_A!G38/Pop_A!F39*1000</f>
        <v>17605.6280746811</v>
      </c>
      <c r="G38" s="3">
        <f>GDP_PPP_A!H38/Pop_A!G39*1000</f>
        <v>10825.153948526151</v>
      </c>
      <c r="H38" s="3">
        <f>GDP_PPP_A!I38/Pop_A!H39*1000</f>
        <v>12410.041398989364</v>
      </c>
      <c r="I38" s="3">
        <f>GDP_PPP_A!J38/Pop_A!I39*1000</f>
        <v>16522.280954223163</v>
      </c>
      <c r="J38" s="3">
        <f>GDP_PPP_A!K38/Pop_A!J39*1000</f>
        <v>25577.72407997424</v>
      </c>
      <c r="K38" s="3">
        <f>GDP_PPP_A!L38/Pop_A!K39*1000</f>
        <v>17744.224739807287</v>
      </c>
      <c r="L38" s="3">
        <f>GDP_PPP_A!M38/Pop_A!L39*1000</f>
        <v>11091.410859523225</v>
      </c>
      <c r="M38" s="3">
        <f>GDP_PPP_A!N38/Pop_A!M39*1000</f>
        <v>12619.301461191882</v>
      </c>
      <c r="N38" s="3"/>
      <c r="O38" s="3">
        <f>GDP_PPP_A!S38/Pop_A!Q39*1000</f>
        <v>16028.716820531994</v>
      </c>
      <c r="P38" s="3">
        <f>GDP_PPP_A!T38/Pop_A!O39*1000</f>
        <v>16132.947409000848</v>
      </c>
      <c r="Q38" s="3"/>
      <c r="R38" s="3">
        <f>GDP_PPP_A!V38/Pop_A!S39*1000</f>
        <v>17232.552913446398</v>
      </c>
      <c r="S38" s="3">
        <f>GDP_PPP_A!W38/Pop_A!T39*1000</f>
        <v>17223.309962709907</v>
      </c>
      <c r="T38" s="3">
        <f>GDP_PPP_A!X38/Pop_A!U39*1000</f>
        <v>15198.569939803618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I38" s="3"/>
    </row>
    <row r="39" spans="1:35" ht="12.75">
      <c r="A39" s="2" t="s">
        <v>547</v>
      </c>
      <c r="B39" s="3">
        <f>GDP_PPP_A!B39/Pop_A!B40*1000</f>
        <v>19121.09620493948</v>
      </c>
      <c r="C39" s="3">
        <f>GDP_PPP_A!C39/Pop_A!C40*1000</f>
        <v>18322.549645586267</v>
      </c>
      <c r="D39" s="3">
        <f>GDP_PPP_A!D39/Pop_A!D40*1000</f>
        <v>15671.66491477713</v>
      </c>
      <c r="E39" s="3">
        <f>GDP_PPP_A!E39/Pop_A!E40*1000</f>
        <v>17922.774812436455</v>
      </c>
      <c r="F39" s="3">
        <f>GDP_PPP_A!G39/Pop_A!F40*1000</f>
        <v>18423.99797995177</v>
      </c>
      <c r="G39" s="3">
        <f>GDP_PPP_A!H39/Pop_A!G40*1000</f>
        <v>11116.284748177004</v>
      </c>
      <c r="H39" s="3">
        <f>GDP_PPP_A!I39/Pop_A!H40*1000</f>
        <v>13151.263284897092</v>
      </c>
      <c r="I39" s="3">
        <f>GDP_PPP_A!J39/Pop_A!I40*1000</f>
        <v>17112.425048816793</v>
      </c>
      <c r="J39" s="3">
        <f>GDP_PPP_A!K39/Pop_A!J40*1000</f>
        <v>26474.842442401074</v>
      </c>
      <c r="K39" s="3">
        <f>GDP_PPP_A!L39/Pop_A!K40*1000</f>
        <v>18421.810367784317</v>
      </c>
      <c r="L39" s="3">
        <f>GDP_PPP_A!M39/Pop_A!L40*1000</f>
        <v>11538.51123357202</v>
      </c>
      <c r="M39" s="3">
        <f>GDP_PPP_A!N39/Pop_A!M40*1000</f>
        <v>13075.89109203024</v>
      </c>
      <c r="N39" s="3"/>
      <c r="O39" s="3">
        <f>GDP_PPP_A!S39/Pop_A!Q40*1000</f>
        <v>16645.606655519656</v>
      </c>
      <c r="P39" s="3">
        <f>GDP_PPP_A!T39/Pop_A!O40*1000</f>
        <v>16790.975044369716</v>
      </c>
      <c r="Q39" s="3"/>
      <c r="R39" s="3">
        <f>GDP_PPP_A!V39/Pop_A!S40*1000</f>
        <v>18030.936598815915</v>
      </c>
      <c r="S39" s="3">
        <f>GDP_PPP_A!W39/Pop_A!T40*1000</f>
        <v>17401.45360910757</v>
      </c>
      <c r="T39" s="3">
        <f>GDP_PPP_A!X39/Pop_A!U40*1000</f>
        <v>15650.465329938092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I39" s="3"/>
    </row>
    <row r="40" spans="1:35" ht="12.75">
      <c r="A40" s="2" t="s">
        <v>548</v>
      </c>
      <c r="B40" s="3">
        <f>GDP_PPP_A!B40/Pop_A!B41*1000</f>
        <v>19134.116924580198</v>
      </c>
      <c r="C40" s="3">
        <f>GDP_PPP_A!C40/Pop_A!C41*1000</f>
        <v>18200.10498837856</v>
      </c>
      <c r="D40" s="3">
        <f>GDP_PPP_A!D40/Pop_A!D41*1000</f>
        <v>15490.666873208895</v>
      </c>
      <c r="E40" s="3">
        <f>GDP_PPP_A!E40/Pop_A!E41*1000</f>
        <v>17766.00547186724</v>
      </c>
      <c r="F40" s="3">
        <f>GDP_PPP_A!G40/Pop_A!F41*1000</f>
        <v>18286.52526026741</v>
      </c>
      <c r="G40" s="3">
        <f>GDP_PPP_A!H40/Pop_A!G41*1000</f>
        <v>10894.952948916542</v>
      </c>
      <c r="H40" s="3">
        <f>GDP_PPP_A!I40/Pop_A!H41*1000</f>
        <v>13523.90131657007</v>
      </c>
      <c r="I40" s="3">
        <f>GDP_PPP_A!J40/Pop_A!I41*1000</f>
        <v>17032.914046952024</v>
      </c>
      <c r="J40" s="3">
        <f>GDP_PPP_A!K40/Pop_A!J41*1000</f>
        <v>27358.144837836186</v>
      </c>
      <c r="K40" s="3">
        <f>GDP_PPP_A!L40/Pop_A!K41*1000</f>
        <v>18539.485663944593</v>
      </c>
      <c r="L40" s="3">
        <f>GDP_PPP_A!M40/Pop_A!L41*1000</f>
        <v>11367.424064656629</v>
      </c>
      <c r="M40" s="3">
        <f>GDP_PPP_A!N40/Pop_A!M41*1000</f>
        <v>12985.067801881727</v>
      </c>
      <c r="N40" s="3"/>
      <c r="O40" s="3">
        <f>GDP_PPP_A!S40/Pop_A!Q41*1000</f>
        <v>16623.02915557623</v>
      </c>
      <c r="P40" s="3">
        <f>GDP_PPP_A!T40/Pop_A!O41*1000</f>
        <v>16688.571615888537</v>
      </c>
      <c r="Q40" s="3"/>
      <c r="R40" s="3">
        <f>GDP_PPP_A!V40/Pop_A!S41*1000</f>
        <v>18083.43713316215</v>
      </c>
      <c r="S40" s="3">
        <f>GDP_PPP_A!W40/Pop_A!T41*1000</f>
        <v>17053.594411273865</v>
      </c>
      <c r="T40" s="3">
        <f>GDP_PPP_A!X40/Pop_A!U41*1000</f>
        <v>16084.235523965486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I40" s="3"/>
    </row>
    <row r="41" spans="1:35" ht="12.75">
      <c r="A41" s="2" t="s">
        <v>549</v>
      </c>
      <c r="B41" s="3">
        <f>GDP_PPP_A!B41/Pop_A!B42*1000</f>
        <v>19867.412217670822</v>
      </c>
      <c r="C41" s="3">
        <f>GDP_PPP_A!C41/Pop_A!C42*1000</f>
        <v>19096.691827308885</v>
      </c>
      <c r="D41" s="3">
        <f>GDP_PPP_A!D41/Pop_A!D42*1000</f>
        <v>16338.545676753964</v>
      </c>
      <c r="E41" s="3">
        <f>GDP_PPP_A!E41/Pop_A!E42*1000</f>
        <v>18402.605195820754</v>
      </c>
      <c r="F41" s="3">
        <f>GDP_PPP_A!G41/Pop_A!F42*1000</f>
        <v>19042.807688094555</v>
      </c>
      <c r="G41" s="3">
        <f>GDP_PPP_A!H41/Pop_A!G42*1000</f>
        <v>11220.316935605511</v>
      </c>
      <c r="H41" s="3">
        <f>GDP_PPP_A!I41/Pop_A!H42*1000</f>
        <v>14490.831547573343</v>
      </c>
      <c r="I41" s="3">
        <f>GDP_PPP_A!J41/Pop_A!I42*1000</f>
        <v>17712.992925365223</v>
      </c>
      <c r="J41" s="3">
        <f>GDP_PPP_A!K41/Pop_A!J42*1000</f>
        <v>28522.232553942864</v>
      </c>
      <c r="K41" s="3">
        <f>GDP_PPP_A!L41/Pop_A!K42*1000</f>
        <v>19315.38137787611</v>
      </c>
      <c r="L41" s="3">
        <f>GDP_PPP_A!M41/Pop_A!L42*1000</f>
        <v>11689.45844637306</v>
      </c>
      <c r="M41" s="3">
        <f>GDP_PPP_A!N41/Pop_A!M42*1000</f>
        <v>13517.367820565723</v>
      </c>
      <c r="N41" s="3"/>
      <c r="O41" s="3">
        <f>GDP_PPP_A!S41/Pop_A!Q42*1000</f>
        <v>17356.97197268565</v>
      </c>
      <c r="P41" s="3">
        <f>GDP_PPP_A!T41/Pop_A!O42*1000</f>
        <v>17358.23601692829</v>
      </c>
      <c r="Q41" s="3"/>
      <c r="R41" s="3">
        <f>GDP_PPP_A!V41/Pop_A!S42*1000</f>
        <v>19378.099367590257</v>
      </c>
      <c r="S41" s="3">
        <f>GDP_PPP_A!W41/Pop_A!T42*1000</f>
        <v>18000.741193603888</v>
      </c>
      <c r="T41" s="3">
        <f>GDP_PPP_A!X41/Pop_A!U42*1000</f>
        <v>17068.866587417906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I41" s="3"/>
    </row>
    <row r="42" spans="1:35" ht="12.75">
      <c r="A42" s="2" t="s">
        <v>550</v>
      </c>
      <c r="B42" s="3">
        <f>GDP_PPP_A!B42/Pop_A!B43*1000</f>
        <v>19461.7931817857</v>
      </c>
      <c r="C42" s="3">
        <f>GDP_PPP_A!C42/Pop_A!C43*1000</f>
        <v>18842.217734946422</v>
      </c>
      <c r="D42" s="3">
        <f>GDP_PPP_A!D42/Pop_A!D43*1000</f>
        <v>16288.806809660986</v>
      </c>
      <c r="E42" s="3">
        <f>GDP_PPP_A!E42/Pop_A!E43*1000</f>
        <v>18136.629366192497</v>
      </c>
      <c r="F42" s="3">
        <f>GDP_PPP_A!G42/Pop_A!F43*1000</f>
        <v>18687.018944730815</v>
      </c>
      <c r="G42" s="3">
        <f>GDP_PPP_A!H42/Pop_A!G43*1000</f>
        <v>10978.267815124846</v>
      </c>
      <c r="H42" s="3">
        <f>GDP_PPP_A!I42/Pop_A!H43*1000</f>
        <v>15268.021668952715</v>
      </c>
      <c r="I42" s="3">
        <f>GDP_PPP_A!J42/Pop_A!I43*1000</f>
        <v>17596.536189127422</v>
      </c>
      <c r="J42" s="3">
        <f>GDP_PPP_A!K42/Pop_A!J43*1000</f>
        <v>27574.93618512978</v>
      </c>
      <c r="K42" s="3">
        <f>GDP_PPP_A!L42/Pop_A!K43*1000</f>
        <v>19128.13977708634</v>
      </c>
      <c r="L42" s="3">
        <f>GDP_PPP_A!M42/Pop_A!L43*1000</f>
        <v>11764.253140407558</v>
      </c>
      <c r="M42" s="3">
        <f>GDP_PPP_A!N42/Pop_A!M43*1000</f>
        <v>13396.614048383868</v>
      </c>
      <c r="N42" s="3"/>
      <c r="O42" s="3">
        <f>GDP_PPP_A!S42/Pop_A!Q43*1000</f>
        <v>17160.94820771208</v>
      </c>
      <c r="P42" s="3">
        <f>GDP_PPP_A!T42/Pop_A!O43*1000</f>
        <v>17144.21260235766</v>
      </c>
      <c r="Q42" s="3"/>
      <c r="R42" s="3">
        <f>GDP_PPP_A!V42/Pop_A!S43*1000</f>
        <v>19243.051794988427</v>
      </c>
      <c r="S42" s="3">
        <f>GDP_PPP_A!W42/Pop_A!T43*1000</f>
        <v>18035.67687997291</v>
      </c>
      <c r="T42" s="3">
        <f>GDP_PPP_A!X42/Pop_A!U43*1000</f>
        <v>16925.532874678735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I42" s="3"/>
    </row>
    <row r="43" spans="1:35" ht="12.75">
      <c r="A43" s="2" t="s">
        <v>551</v>
      </c>
      <c r="B43" s="3">
        <f>GDP_PPP_A!B43/Pop_A!B44*1000</f>
        <v>20456.69193249737</v>
      </c>
      <c r="C43" s="3">
        <f>GDP_PPP_A!C43/Pop_A!C44*1000</f>
        <v>19346.619060352015</v>
      </c>
      <c r="D43" s="3">
        <f>GDP_PPP_A!D43/Pop_A!D44*1000</f>
        <v>17071.63844806125</v>
      </c>
      <c r="E43" s="3">
        <f>GDP_PPP_A!E43/Pop_A!E44*1000</f>
        <v>18899.489486202878</v>
      </c>
      <c r="F43" s="3">
        <f>GDP_PPP_A!G43/Pop_A!F44*1000</f>
        <v>19386.652744313087</v>
      </c>
      <c r="G43" s="3">
        <f>GDP_PPP_A!H43/Pop_A!G44*1000</f>
        <v>11423.833244434747</v>
      </c>
      <c r="H43" s="3">
        <f>GDP_PPP_A!I43/Pop_A!H44*1000</f>
        <v>16740.735487307968</v>
      </c>
      <c r="I43" s="3">
        <f>GDP_PPP_A!J43/Pop_A!I44*1000</f>
        <v>18400.437847495108</v>
      </c>
      <c r="J43" s="3">
        <f>GDP_PPP_A!K43/Pop_A!J44*1000</f>
        <v>28774.353610780046</v>
      </c>
      <c r="K43" s="3">
        <f>GDP_PPP_A!L43/Pop_A!K44*1000</f>
        <v>20067.439714254066</v>
      </c>
      <c r="L43" s="3">
        <f>GDP_PPP_A!M43/Pop_A!L44*1000</f>
        <v>12358.306989492556</v>
      </c>
      <c r="M43" s="3">
        <f>GDP_PPP_A!N43/Pop_A!M44*1000</f>
        <v>14087.461799191253</v>
      </c>
      <c r="N43" s="3"/>
      <c r="O43" s="3">
        <f>GDP_PPP_A!S43/Pop_A!Q44*1000</f>
        <v>17956.07935701819</v>
      </c>
      <c r="P43" s="3">
        <f>GDP_PPP_A!T43/Pop_A!O44*1000</f>
        <v>17887.1268517512</v>
      </c>
      <c r="Q43" s="3"/>
      <c r="R43" s="3">
        <f>GDP_PPP_A!V43/Pop_A!S44*1000</f>
        <v>20362.77745236701</v>
      </c>
      <c r="S43" s="3">
        <f>GDP_PPP_A!W43/Pop_A!T44*1000</f>
        <v>18836.845683746422</v>
      </c>
      <c r="T43" s="3">
        <f>GDP_PPP_A!X43/Pop_A!U44*1000</f>
        <v>17962.365750368845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I43" s="3"/>
    </row>
    <row r="44" spans="1:35" ht="12.75">
      <c r="A44" s="2" t="s">
        <v>552</v>
      </c>
      <c r="B44" s="3">
        <f>GDP_PPP_A!B44/Pop_A!B45*1000</f>
        <v>21043.692987603506</v>
      </c>
      <c r="C44" s="3">
        <f>GDP_PPP_A!C44/Pop_A!C45*1000</f>
        <v>20132.42334126711</v>
      </c>
      <c r="D44" s="3">
        <f>GDP_PPP_A!D44/Pop_A!D45*1000</f>
        <v>18833.421306942157</v>
      </c>
      <c r="E44" s="3">
        <f>GDP_PPP_A!E44/Pop_A!E45*1000</f>
        <v>19986.216108740155</v>
      </c>
      <c r="F44" s="3">
        <f>GDP_PPP_A!G44/Pop_A!F45*1000</f>
        <v>19977.832999009093</v>
      </c>
      <c r="G44" s="3">
        <f>GDP_PPP_A!H44/Pop_A!G45*1000</f>
        <v>12133.779730650436</v>
      </c>
      <c r="H44" s="3">
        <f>GDP_PPP_A!I44/Pop_A!H45*1000</f>
        <v>19239.53162368566</v>
      </c>
      <c r="I44" s="3">
        <f>GDP_PPP_A!J44/Pop_A!I45*1000</f>
        <v>19053.24158993691</v>
      </c>
      <c r="J44" s="3">
        <f>GDP_PPP_A!K44/Pop_A!J45*1000</f>
        <v>31426.11267855474</v>
      </c>
      <c r="K44" s="3">
        <f>GDP_PPP_A!L44/Pop_A!K45*1000</f>
        <v>21237.77485401427</v>
      </c>
      <c r="L44" s="3">
        <f>GDP_PPP_A!M44/Pop_A!L45*1000</f>
        <v>13208.235914749112</v>
      </c>
      <c r="M44" s="3">
        <f>GDP_PPP_A!N44/Pop_A!M45*1000</f>
        <v>14811.826857371805</v>
      </c>
      <c r="N44" s="3"/>
      <c r="O44" s="3">
        <f>GDP_PPP_A!S44/Pop_A!Q45*1000</f>
        <v>18849.067529461016</v>
      </c>
      <c r="P44" s="3">
        <f>GDP_PPP_A!T44/Pop_A!O45*1000</f>
        <v>18698.300902296738</v>
      </c>
      <c r="Q44" s="3"/>
      <c r="R44" s="3">
        <f>GDP_PPP_A!V44/Pop_A!S45*1000</f>
        <v>21488.853202683127</v>
      </c>
      <c r="S44" s="3">
        <f>GDP_PPP_A!W44/Pop_A!T45*1000</f>
        <v>19584.92378529731</v>
      </c>
      <c r="T44" s="3">
        <f>GDP_PPP_A!X44/Pop_A!U45*1000</f>
        <v>19282.32880655577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I44" s="3"/>
    </row>
    <row r="45" spans="1:35" ht="12.75">
      <c r="A45" s="2" t="s">
        <v>553</v>
      </c>
      <c r="B45" s="3">
        <f>GDP_PPP_A!B45/Pop_A!B46*1000</f>
        <v>21842.535959217377</v>
      </c>
      <c r="C45" s="3">
        <f>GDP_PPP_A!C45/Pop_A!C46*1000</f>
        <v>20797.801721179203</v>
      </c>
      <c r="D45" s="3">
        <f>GDP_PPP_A!D45/Pop_A!D46*1000</f>
        <v>20244.616300468148</v>
      </c>
      <c r="E45" s="3">
        <f>GDP_PPP_A!E45/Pop_A!E46*1000</f>
        <v>20930.308105552776</v>
      </c>
      <c r="F45" s="3">
        <f>GDP_PPP_A!G45/Pop_A!F46*1000</f>
        <v>20529.041914736063</v>
      </c>
      <c r="G45" s="3">
        <f>GDP_PPP_A!H45/Pop_A!G46*1000</f>
        <v>12625.862050732427</v>
      </c>
      <c r="H45" s="3">
        <f>GDP_PPP_A!I45/Pop_A!H46*1000</f>
        <v>20994.128660007915</v>
      </c>
      <c r="I45" s="3">
        <f>GDP_PPP_A!J45/Pop_A!I46*1000</f>
        <v>20070.446520268746</v>
      </c>
      <c r="J45" s="3">
        <f>GDP_PPP_A!K45/Pop_A!J46*1000</f>
        <v>34311.23503904912</v>
      </c>
      <c r="K45" s="3">
        <f>GDP_PPP_A!L45/Pop_A!K46*1000</f>
        <v>22272.17088750691</v>
      </c>
      <c r="L45" s="3">
        <f>GDP_PPP_A!M45/Pop_A!L46*1000</f>
        <v>14093.723259676852</v>
      </c>
      <c r="M45" s="3">
        <f>GDP_PPP_A!N45/Pop_A!M46*1000</f>
        <v>15763.562566134022</v>
      </c>
      <c r="N45" s="3"/>
      <c r="O45" s="3">
        <f>GDP_PPP_A!S45/Pop_A!Q46*1000</f>
        <v>19689.04313423332</v>
      </c>
      <c r="P45" s="3">
        <f>GDP_PPP_A!T45/Pop_A!O46*1000</f>
        <v>19543.548677721374</v>
      </c>
      <c r="Q45" s="3"/>
      <c r="R45" s="3">
        <f>GDP_PPP_A!V45/Pop_A!S46*1000</f>
        <v>22226.552969444816</v>
      </c>
      <c r="S45" s="3">
        <f>GDP_PPP_A!W45/Pop_A!T46*1000</f>
        <v>20280.226000942574</v>
      </c>
      <c r="T45" s="3">
        <f>GDP_PPP_A!X45/Pop_A!U46*1000</f>
        <v>20125.635385926736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I45" s="3"/>
    </row>
    <row r="46" spans="1:35" ht="12.75">
      <c r="A46" s="2" t="s">
        <v>554</v>
      </c>
      <c r="B46" s="3">
        <f>GDP_PPP_A!B46/Pop_A!B47*1000</f>
        <v>23225.50756510033</v>
      </c>
      <c r="C46" s="3">
        <f>GDP_PPP_A!C46/Pop_A!C47*1000</f>
        <v>21579.18143361102</v>
      </c>
      <c r="D46" s="3">
        <f>GDP_PPP_A!D46/Pop_A!D47*1000</f>
        <v>20856.725335324634</v>
      </c>
      <c r="E46" s="3">
        <f>GDP_PPP_A!E46/Pop_A!E47*1000</f>
        <v>21802.80276663463</v>
      </c>
      <c r="F46" s="3">
        <f>GDP_PPP_A!G46/Pop_A!F47*1000</f>
        <v>21308.379474645735</v>
      </c>
      <c r="G46" s="3">
        <f>GDP_PPP_A!H46/Pop_A!G47*1000</f>
        <v>13250.359969637644</v>
      </c>
      <c r="H46" s="3">
        <f>GDP_PPP_A!I46/Pop_A!H47*1000</f>
        <v>22937.99433378196</v>
      </c>
      <c r="I46" s="3">
        <f>GDP_PPP_A!J46/Pop_A!I47*1000</f>
        <v>20771.507072080494</v>
      </c>
      <c r="J46" s="3">
        <f>GDP_PPP_A!K46/Pop_A!J47*1000</f>
        <v>38863.00093196645</v>
      </c>
      <c r="K46" s="3">
        <f>GDP_PPP_A!L46/Pop_A!K47*1000</f>
        <v>23303.690533060697</v>
      </c>
      <c r="L46" s="3">
        <f>GDP_PPP_A!M46/Pop_A!L47*1000</f>
        <v>15161.90119825203</v>
      </c>
      <c r="M46" s="3">
        <f>GDP_PPP_A!N46/Pop_A!M47*1000</f>
        <v>17111.220783202687</v>
      </c>
      <c r="N46" s="3"/>
      <c r="O46" s="3">
        <f>GDP_PPP_A!S46/Pop_A!Q47*1000</f>
        <v>20621.2474076196</v>
      </c>
      <c r="P46" s="3">
        <f>GDP_PPP_A!T46/Pop_A!O47*1000</f>
        <v>20450.258762078276</v>
      </c>
      <c r="Q46" s="3"/>
      <c r="R46" s="3">
        <f>GDP_PPP_A!V46/Pop_A!S47*1000</f>
        <v>23730.699062769017</v>
      </c>
      <c r="S46" s="3">
        <f>GDP_PPP_A!W46/Pop_A!T47*1000</f>
        <v>21929.317433074128</v>
      </c>
      <c r="T46" s="3">
        <f>GDP_PPP_A!X46/Pop_A!U47*1000</f>
        <v>21029.20863863813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I46" s="3"/>
    </row>
    <row r="47" spans="1:35" ht="12.75">
      <c r="A47" s="2" t="s">
        <v>555</v>
      </c>
      <c r="B47" s="3">
        <f>GDP_PPP_A!B47/Pop_A!B48*1000</f>
        <v>24999.24038869372</v>
      </c>
      <c r="C47" s="3">
        <f>GDP_PPP_A!C47/Pop_A!C48*1000</f>
        <v>23311.604627421457</v>
      </c>
      <c r="D47" s="3">
        <f>GDP_PPP_A!D47/Pop_A!D48*1000</f>
        <v>22698.62065794705</v>
      </c>
      <c r="E47" s="3">
        <f>GDP_PPP_A!E47/Pop_A!E48*1000</f>
        <v>23362.79467946386</v>
      </c>
      <c r="F47" s="3">
        <f>GDP_PPP_A!G47/Pop_A!F48*1000</f>
        <v>22441.10391237859</v>
      </c>
      <c r="G47" s="3">
        <f>GDP_PPP_A!H47/Pop_A!G48*1000</f>
        <v>14241.435799142728</v>
      </c>
      <c r="H47" s="3">
        <f>GDP_PPP_A!I47/Pop_A!H48*1000</f>
        <v>25332.905418558523</v>
      </c>
      <c r="I47" s="3">
        <f>GDP_PPP_A!J47/Pop_A!I48*1000</f>
        <v>21996.076641504216</v>
      </c>
      <c r="J47" s="3">
        <f>GDP_PPP_A!K47/Pop_A!J48*1000</f>
        <v>43494.74409788041</v>
      </c>
      <c r="K47" s="3">
        <f>GDP_PPP_A!L47/Pop_A!K48*1000</f>
        <v>25091.987704988926</v>
      </c>
      <c r="L47" s="3">
        <f>GDP_PPP_A!M47/Pop_A!L48*1000</f>
        <v>16166.11687525489</v>
      </c>
      <c r="M47" s="3">
        <f>GDP_PPP_A!N47/Pop_A!M48*1000</f>
        <v>18336.221464224647</v>
      </c>
      <c r="N47" s="3"/>
      <c r="O47" s="3">
        <f>GDP_PPP_A!S47/Pop_A!Q48*1000</f>
        <v>22007.365627375537</v>
      </c>
      <c r="P47" s="3">
        <f>GDP_PPP_A!T47/Pop_A!O48*1000</f>
        <v>21788.47352752751</v>
      </c>
      <c r="Q47" s="3"/>
      <c r="R47" s="3">
        <f>GDP_PPP_A!V47/Pop_A!S48*1000</f>
        <v>25338.948229513564</v>
      </c>
      <c r="S47" s="3">
        <f>GDP_PPP_A!W47/Pop_A!T48*1000</f>
        <v>23655.542854156145</v>
      </c>
      <c r="T47" s="3">
        <f>GDP_PPP_A!X47/Pop_A!U48*1000</f>
        <v>22592.567227758886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I47" s="3"/>
    </row>
    <row r="48" spans="1:35" ht="12.75">
      <c r="A48" s="2" t="s">
        <v>556</v>
      </c>
      <c r="B48" s="3">
        <f>GDP_PPP_A!B48/Pop_A!B49*1000</f>
        <v>25254.0448397404</v>
      </c>
      <c r="C48" s="3">
        <f>GDP_PPP_A!C48/Pop_A!C49*1000</f>
        <v>24333.6061910734</v>
      </c>
      <c r="D48" s="3">
        <f>GDP_PPP_A!D48/Pop_A!D49*1000</f>
        <v>23504.415940309573</v>
      </c>
      <c r="E48" s="3">
        <f>GDP_PPP_A!E48/Pop_A!E49*1000</f>
        <v>24395.44809639049</v>
      </c>
      <c r="F48" s="3">
        <f>GDP_PPP_A!G48/Pop_A!F49*1000</f>
        <v>22923.42715172032</v>
      </c>
      <c r="G48" s="3">
        <f>GDP_PPP_A!H48/Pop_A!G49*1000</f>
        <v>15033.854770239395</v>
      </c>
      <c r="H48" s="3">
        <f>GDP_PPP_A!I48/Pop_A!H49*1000</f>
        <v>26843.96974940883</v>
      </c>
      <c r="I48" s="3">
        <f>GDP_PPP_A!J48/Pop_A!I49*1000</f>
        <v>22466.44622846848</v>
      </c>
      <c r="J48" s="3">
        <f>GDP_PPP_A!K48/Pop_A!J49*1000</f>
        <v>43673.16967037749</v>
      </c>
      <c r="K48" s="3">
        <f>GDP_PPP_A!L48/Pop_A!K49*1000</f>
        <v>26598.395574267248</v>
      </c>
      <c r="L48" s="3">
        <f>GDP_PPP_A!M48/Pop_A!L49*1000</f>
        <v>16668.912866736762</v>
      </c>
      <c r="M48" s="3">
        <f>GDP_PPP_A!N48/Pop_A!M49*1000</f>
        <v>19237.70999748037</v>
      </c>
      <c r="N48" s="3"/>
      <c r="O48" s="3">
        <f>GDP_PPP_A!S48/Pop_A!Q49*1000</f>
        <v>22784.371885616172</v>
      </c>
      <c r="P48" s="3">
        <f>GDP_PPP_A!T48/Pop_A!O49*1000</f>
        <v>22524.75923389517</v>
      </c>
      <c r="Q48" s="3"/>
      <c r="R48" s="3">
        <f>GDP_PPP_A!V48/Pop_A!S49*1000</f>
        <v>26026.20194877484</v>
      </c>
      <c r="S48" s="3">
        <f>GDP_PPP_A!W48/Pop_A!T49*1000</f>
        <v>23817.899128725523</v>
      </c>
      <c r="T48" s="3">
        <f>GDP_PPP_A!X48/Pop_A!U49*1000</f>
        <v>23682.58950389943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I48" s="3"/>
    </row>
    <row r="49" spans="1:35" ht="12.75">
      <c r="A49" s="2" t="s">
        <v>557</v>
      </c>
      <c r="B49" s="3">
        <f>GDP_PPP_A!B49/Pop_A!B50*1000</f>
        <v>25713.165091314953</v>
      </c>
      <c r="C49" s="3">
        <f>GDP_PPP_A!C49/Pop_A!C50*1000</f>
        <v>25259.945210251874</v>
      </c>
      <c r="D49" s="3">
        <f>GDP_PPP_A!D49/Pop_A!D50*1000</f>
        <v>24167.5823964713</v>
      </c>
      <c r="E49" s="3">
        <f>GDP_PPP_A!E49/Pop_A!E50*1000</f>
        <v>24857.556861284796</v>
      </c>
      <c r="F49" s="3">
        <f>GDP_PPP_A!G49/Pop_A!F50*1000</f>
        <v>23417.320158289982</v>
      </c>
      <c r="G49" s="3">
        <f>GDP_PPP_A!H49/Pop_A!G50*1000</f>
        <v>16419.4724443417</v>
      </c>
      <c r="H49" s="3">
        <f>GDP_PPP_A!I49/Pop_A!H50*1000</f>
        <v>28605.930047440077</v>
      </c>
      <c r="I49" s="3">
        <f>GDP_PPP_A!J49/Pop_A!I50*1000</f>
        <v>22795.271064521883</v>
      </c>
      <c r="J49" s="3">
        <f>GDP_PPP_A!K49/Pop_A!J50*1000</f>
        <v>44924.875500625014</v>
      </c>
      <c r="K49" s="3">
        <f>GDP_PPP_A!L49/Pop_A!K50*1000</f>
        <v>27150.276030918452</v>
      </c>
      <c r="L49" s="3">
        <f>GDP_PPP_A!M49/Pop_A!L50*1000</f>
        <v>17133.093353869815</v>
      </c>
      <c r="M49" s="3">
        <f>GDP_PPP_A!N49/Pop_A!M50*1000</f>
        <v>20362.84068284562</v>
      </c>
      <c r="N49" s="3"/>
      <c r="O49" s="3">
        <f>GDP_PPP_A!S49/Pop_A!Q50*1000</f>
        <v>23506.47134168224</v>
      </c>
      <c r="P49" s="3">
        <f>GDP_PPP_A!T49/Pop_A!O50*1000</f>
        <v>23132.14877090199</v>
      </c>
      <c r="Q49" s="3"/>
      <c r="R49" s="3">
        <f>GDP_PPP_A!V49/Pop_A!S50*1000</f>
        <v>25952.2148337729</v>
      </c>
      <c r="S49" s="3">
        <f>GDP_PPP_A!W49/Pop_A!T50*1000</f>
        <v>24280.696946677173</v>
      </c>
      <c r="T49" s="3">
        <f>GDP_PPP_A!X49/Pop_A!U50*1000</f>
        <v>25113.548377661733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I49" s="3"/>
    </row>
    <row r="50" spans="1:35" ht="12.75">
      <c r="A50" s="2" t="s">
        <v>558</v>
      </c>
      <c r="B50" s="3">
        <f>GDP_PPP_A!B50/Pop_A!B51*1000</f>
        <v>26049.728600601957</v>
      </c>
      <c r="C50" s="3">
        <f>GDP_PPP_A!C50/Pop_A!C51*1000</f>
        <v>25628.843664149997</v>
      </c>
      <c r="D50" s="3">
        <f>GDP_PPP_A!D50/Pop_A!D51*1000</f>
        <v>24327.25094593738</v>
      </c>
      <c r="E50" s="3">
        <f>GDP_PPP_A!E50/Pop_A!E51*1000</f>
        <v>24759.97711843493</v>
      </c>
      <c r="F50" s="3">
        <f>GDP_PPP_A!G50/Pop_A!F51*1000</f>
        <v>23468.555937286732</v>
      </c>
      <c r="G50" s="3">
        <f>GDP_PPP_A!H50/Pop_A!G51*1000</f>
        <v>17318.531496882755</v>
      </c>
      <c r="H50" s="3">
        <f>GDP_PPP_A!I50/Pop_A!H51*1000</f>
        <v>29101.48055654211</v>
      </c>
      <c r="I50" s="3">
        <f>GDP_PPP_A!J50/Pop_A!I51*1000</f>
        <v>22701.629914226556</v>
      </c>
      <c r="J50" s="3">
        <f>GDP_PPP_A!K50/Pop_A!J51*1000</f>
        <v>45574.02302757173</v>
      </c>
      <c r="K50" s="3">
        <f>GDP_PPP_A!L50/Pop_A!K51*1000</f>
        <v>27229.214687030923</v>
      </c>
      <c r="L50" s="3">
        <f>GDP_PPP_A!M50/Pop_A!L51*1000</f>
        <v>16839.297548076964</v>
      </c>
      <c r="M50" s="3">
        <f>GDP_PPP_A!N50/Pop_A!M51*1000</f>
        <v>21210.552353012874</v>
      </c>
      <c r="N50" s="3"/>
      <c r="O50" s="3">
        <f>GDP_PPP_A!S50/Pop_A!Q51*1000</f>
        <v>23722.140314269152</v>
      </c>
      <c r="P50" s="3">
        <f>GDP_PPP_A!T50/Pop_A!O51*1000</f>
        <v>23281.11279139125</v>
      </c>
      <c r="Q50" s="3"/>
      <c r="R50" s="3">
        <f>GDP_PPP_A!V50/Pop_A!S51*1000</f>
        <v>26273.320351076785</v>
      </c>
      <c r="S50" s="3">
        <f>GDP_PPP_A!W50/Pop_A!T51*1000</f>
        <v>24591.82969344155</v>
      </c>
      <c r="T50" s="3">
        <f>GDP_PPP_A!X50/Pop_A!U51*1000</f>
        <v>25653.447263787762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I50" s="3"/>
    </row>
    <row r="51" spans="1:35" ht="12.75">
      <c r="A51" s="2" t="s">
        <v>559</v>
      </c>
      <c r="B51" s="3">
        <f>GDP_PPP_A!B51/Pop_A!B52*1000</f>
        <v>27168.984474761113</v>
      </c>
      <c r="C51" s="3">
        <f>GDP_PPP_A!C51/Pop_A!C52*1000</f>
        <v>26779.572292248693</v>
      </c>
      <c r="D51" s="3">
        <f>GDP_PPP_A!D51/Pop_A!D52*1000</f>
        <v>25672.16077649118</v>
      </c>
      <c r="E51" s="3">
        <f>GDP_PPP_A!E51/Pop_A!E52*1000</f>
        <v>25756.428295016387</v>
      </c>
      <c r="F51" s="3">
        <f>GDP_PPP_A!G51/Pop_A!F52*1000</f>
        <v>24329.27485245348</v>
      </c>
      <c r="G51" s="3">
        <f>GDP_PPP_A!H51/Pop_A!G52*1000</f>
        <v>18462.28701693052</v>
      </c>
      <c r="H51" s="3">
        <f>GDP_PPP_A!I51/Pop_A!H52*1000</f>
        <v>30468.337318565704</v>
      </c>
      <c r="I51" s="3">
        <f>GDP_PPP_A!J51/Pop_A!I52*1000</f>
        <v>23429.8853572625</v>
      </c>
      <c r="J51" s="3">
        <f>GDP_PPP_A!K51/Pop_A!J52*1000</f>
        <v>48016.59230340212</v>
      </c>
      <c r="K51" s="3">
        <f>GDP_PPP_A!L51/Pop_A!K52*1000</f>
        <v>28139.652795140802</v>
      </c>
      <c r="L51" s="3">
        <f>GDP_PPP_A!M51/Pop_A!L52*1000</f>
        <v>17306.04373592567</v>
      </c>
      <c r="M51" s="3">
        <f>GDP_PPP_A!N51/Pop_A!M52*1000</f>
        <v>22060.481313836724</v>
      </c>
      <c r="N51" s="3"/>
      <c r="O51" s="3">
        <f>GDP_PPP_A!S51/Pop_A!Q52*1000</f>
        <v>24685.890427070437</v>
      </c>
      <c r="P51" s="3">
        <f>GDP_PPP_A!T51/Pop_A!O52*1000</f>
        <v>24174.481281243374</v>
      </c>
      <c r="Q51" s="3"/>
      <c r="R51" s="3">
        <f>GDP_PPP_A!V51/Pop_A!S52*1000</f>
        <v>27280.08502077682</v>
      </c>
      <c r="S51" s="3">
        <f>GDP_PPP_A!W51/Pop_A!T52*1000</f>
        <v>25899.71536956607</v>
      </c>
      <c r="T51" s="3">
        <f>GDP_PPP_A!X51/Pop_A!U52*1000</f>
        <v>26928.68352514003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I51" s="3"/>
    </row>
    <row r="52" spans="1:35" ht="12.75">
      <c r="A52" s="2" t="s">
        <v>560</v>
      </c>
      <c r="B52" s="3">
        <f>GDP_PPP_A!B52/Pop_A!B53*1000</f>
        <v>28086.45744291122</v>
      </c>
      <c r="C52" s="3">
        <f>GDP_PPP_A!C52/Pop_A!C53*1000</f>
        <v>27632.080432676725</v>
      </c>
      <c r="D52" s="3">
        <f>GDP_PPP_A!D52/Pop_A!D53*1000</f>
        <v>26576.186974429707</v>
      </c>
      <c r="E52" s="3">
        <f>GDP_PPP_A!E52/Pop_A!E53*1000</f>
        <v>26542.453867299337</v>
      </c>
      <c r="F52" s="3">
        <f>GDP_PPP_A!G52/Pop_A!F53*1000</f>
        <v>24963.353743493255</v>
      </c>
      <c r="G52" s="3">
        <f>GDP_PPP_A!H52/Pop_A!G53*1000</f>
        <v>19433.643729061736</v>
      </c>
      <c r="H52" s="3">
        <f>GDP_PPP_A!I52/Pop_A!H53*1000</f>
        <v>31871.5417749845</v>
      </c>
      <c r="I52" s="3">
        <f>GDP_PPP_A!J52/Pop_A!I53*1000</f>
        <v>23887.664869127202</v>
      </c>
      <c r="J52" s="3">
        <f>GDP_PPP_A!K52/Pop_A!J53*1000</f>
        <v>50311.46215132587</v>
      </c>
      <c r="K52" s="3">
        <f>GDP_PPP_A!L52/Pop_A!K53*1000</f>
        <v>28694.70739404999</v>
      </c>
      <c r="L52" s="3">
        <f>GDP_PPP_A!M52/Pop_A!L53*1000</f>
        <v>17609.220523279717</v>
      </c>
      <c r="M52" s="3">
        <f>GDP_PPP_A!N52/Pop_A!M53*1000</f>
        <v>23007.515594918088</v>
      </c>
      <c r="N52" s="3"/>
      <c r="O52" s="3">
        <f>GDP_PPP_A!S52/Pop_A!Q53*1000</f>
        <v>25429.93949024018</v>
      </c>
      <c r="P52" s="3">
        <f>GDP_PPP_A!T52/Pop_A!O53*1000</f>
        <v>24877.258088788178</v>
      </c>
      <c r="Q52" s="3"/>
      <c r="R52" s="3">
        <f>GDP_PPP_A!V52/Pop_A!S53*1000</f>
        <v>28468.361632898082</v>
      </c>
      <c r="S52" s="3">
        <f>GDP_PPP_A!W52/Pop_A!T53*1000</f>
        <v>26943.14134464857</v>
      </c>
      <c r="T52" s="3">
        <f>GDP_PPP_A!X52/Pop_A!U53*1000</f>
        <v>27802.244706545793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I52" s="3"/>
    </row>
    <row r="53" spans="1:35" ht="12.75">
      <c r="A53" s="2" t="s">
        <v>561</v>
      </c>
      <c r="B53" s="3">
        <f>GDP_PPP_A!B53/Pop_A!B54*1000</f>
        <v>29060.709289261733</v>
      </c>
      <c r="C53" s="3">
        <f>GDP_PPP_A!C53/Pop_A!C54*1000</f>
        <v>28653.77294169661</v>
      </c>
      <c r="D53" s="3">
        <f>GDP_PPP_A!D53/Pop_A!D54*1000</f>
        <v>27893.295404231256</v>
      </c>
      <c r="E53" s="3">
        <f>GDP_PPP_A!E53/Pop_A!E54*1000</f>
        <v>27384.44116358639</v>
      </c>
      <c r="F53" s="3">
        <f>GDP_PPP_A!G53/Pop_A!F54*1000</f>
        <v>25704.326982247418</v>
      </c>
      <c r="G53" s="3">
        <f>GDP_PPP_A!H53/Pop_A!G54*1000</f>
        <v>20410.134190036148</v>
      </c>
      <c r="H53" s="3">
        <f>GDP_PPP_A!I53/Pop_A!H54*1000</f>
        <v>33433.72158310236</v>
      </c>
      <c r="I53" s="3">
        <f>GDP_PPP_A!J53/Pop_A!I54*1000</f>
        <v>24650.563397183338</v>
      </c>
      <c r="J53" s="3">
        <f>GDP_PPP_A!K53/Pop_A!J54*1000</f>
        <v>52752.77142450335</v>
      </c>
      <c r="K53" s="3">
        <f>GDP_PPP_A!L53/Pop_A!K54*1000</f>
        <v>29641.237089494076</v>
      </c>
      <c r="L53" s="3">
        <f>GDP_PPP_A!M53/Pop_A!L54*1000</f>
        <v>17975.253313751204</v>
      </c>
      <c r="M53" s="3">
        <f>GDP_PPP_A!N53/Pop_A!M54*1000</f>
        <v>23936.397478725823</v>
      </c>
      <c r="N53" s="3"/>
      <c r="O53" s="3">
        <f>GDP_PPP_A!S53/Pop_A!Q54*1000</f>
        <v>26311.765574084387</v>
      </c>
      <c r="P53" s="3">
        <f>GDP_PPP_A!T53/Pop_A!O54*1000</f>
        <v>25714.00154700204</v>
      </c>
      <c r="Q53" s="3"/>
      <c r="R53" s="3">
        <f>GDP_PPP_A!V53/Pop_A!S54*1000</f>
        <v>29557.426664341776</v>
      </c>
      <c r="S53" s="3">
        <f>GDP_PPP_A!W53/Pop_A!T54*1000</f>
        <v>28143.786745738475</v>
      </c>
      <c r="T53" s="3">
        <f>GDP_PPP_A!X53/Pop_A!U54*1000</f>
        <v>28852.11798977449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I53" s="3"/>
    </row>
    <row r="54" spans="2:35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I54" s="3"/>
    </row>
    <row r="55" spans="2:13" ht="12.75">
      <c r="B55" s="3">
        <f>(LOG(B53)-LOG($P$53))*100</f>
        <v>5.313654428852033</v>
      </c>
      <c r="C55" s="3">
        <f aca="true" t="shared" si="0" ref="C55:M55">(LOG(C53)-LOG($P$53))*100</f>
        <v>4.701214943386045</v>
      </c>
      <c r="D55" s="3">
        <f t="shared" si="0"/>
        <v>3.53301605574714</v>
      </c>
      <c r="E55" s="3">
        <f t="shared" si="0"/>
        <v>2.733421697811522</v>
      </c>
      <c r="F55" s="3">
        <f t="shared" si="0"/>
        <v>-0.016342849942940774</v>
      </c>
      <c r="G55" s="3">
        <f t="shared" si="0"/>
        <v>-10.032380562464027</v>
      </c>
      <c r="H55" s="3">
        <f t="shared" si="0"/>
        <v>11.401505588754457</v>
      </c>
      <c r="I55" s="3">
        <f t="shared" si="0"/>
        <v>-1.8342816018139807</v>
      </c>
      <c r="J55" s="3">
        <f t="shared" si="0"/>
        <v>31.207561500839898</v>
      </c>
      <c r="K55" s="3">
        <f t="shared" si="0"/>
        <v>6.172665945240041</v>
      </c>
      <c r="L55" s="3">
        <f t="shared" si="0"/>
        <v>-15.54946463634792</v>
      </c>
      <c r="M55" s="3">
        <f t="shared" si="0"/>
        <v>-3.111087772248755</v>
      </c>
    </row>
    <row r="56" spans="2:13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>
      <c r="B57" s="2" t="s">
        <v>204</v>
      </c>
      <c r="C57" s="2" t="s">
        <v>205</v>
      </c>
      <c r="D57" s="2" t="s">
        <v>260</v>
      </c>
      <c r="E57" s="2" t="s">
        <v>24</v>
      </c>
      <c r="F57" s="2" t="s">
        <v>207</v>
      </c>
      <c r="G57" s="2" t="s">
        <v>208</v>
      </c>
      <c r="H57" s="2" t="s">
        <v>209</v>
      </c>
      <c r="I57" s="2" t="s">
        <v>210</v>
      </c>
      <c r="J57" s="2" t="s">
        <v>211</v>
      </c>
      <c r="K57" s="2" t="s">
        <v>212</v>
      </c>
      <c r="L57" s="2" t="s">
        <v>213</v>
      </c>
      <c r="M57" s="2" t="s">
        <v>214</v>
      </c>
    </row>
    <row r="58" ht="12.75">
      <c r="A58" s="2">
        <v>1960</v>
      </c>
    </row>
    <row r="59" ht="12.75">
      <c r="A59" s="2">
        <v>1961</v>
      </c>
    </row>
    <row r="60" ht="12.75">
      <c r="A60" s="2">
        <v>1962</v>
      </c>
    </row>
    <row r="61" ht="12.75">
      <c r="A61" s="2">
        <v>1963</v>
      </c>
    </row>
    <row r="62" spans="1:41" ht="12.75">
      <c r="A62" s="2">
        <v>1964</v>
      </c>
      <c r="B62" s="9">
        <f aca="true" t="shared" si="1" ref="B62:M62">B7/1000</f>
        <v>1.0499430973406503</v>
      </c>
      <c r="C62" s="9">
        <f t="shared" si="1"/>
        <v>1.0487804158610994</v>
      </c>
      <c r="D62" s="9">
        <f t="shared" si="1"/>
        <v>0.9255076917589861</v>
      </c>
      <c r="E62" s="9">
        <f t="shared" si="1"/>
        <v>1.0485070900749895</v>
      </c>
      <c r="F62" s="9">
        <f t="shared" si="1"/>
        <v>1.0984912406930978</v>
      </c>
      <c r="G62" s="9">
        <f t="shared" si="1"/>
        <v>0.5159896802063958</v>
      </c>
      <c r="H62" s="9">
        <f t="shared" si="1"/>
        <v>0.6704311966455858</v>
      </c>
      <c r="I62" s="9">
        <f t="shared" si="1"/>
        <v>0.9023958310507831</v>
      </c>
      <c r="J62" s="9">
        <f t="shared" si="1"/>
        <v>1.464954156488951</v>
      </c>
      <c r="K62" s="9">
        <f t="shared" si="1"/>
        <v>1.2710429429693477</v>
      </c>
      <c r="L62" s="9">
        <f t="shared" si="1"/>
        <v>0.45158352844564165</v>
      </c>
      <c r="M62" s="9">
        <f t="shared" si="1"/>
        <v>0.6304351430816885</v>
      </c>
      <c r="R62" s="9">
        <f>R7/1000</f>
        <v>1.3097582666484464</v>
      </c>
      <c r="S62" s="9">
        <f>S7/1000</f>
        <v>1.2834221167320543</v>
      </c>
      <c r="T62" s="9">
        <f>T7/1000</f>
        <v>1.2274102940012193</v>
      </c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2.75">
      <c r="A63" s="2">
        <v>1965</v>
      </c>
      <c r="B63" s="3">
        <f>(B12/B7-1)*100</f>
        <v>45.40183273400245</v>
      </c>
      <c r="C63" s="3">
        <f aca="true" t="shared" si="2" ref="C63:M63">(C12/C7-1)*100</f>
        <v>51.128817970752614</v>
      </c>
      <c r="D63" s="3">
        <f t="shared" si="2"/>
        <v>51.51450475569839</v>
      </c>
      <c r="E63" s="3">
        <f t="shared" si="2"/>
        <v>51.59549680718476</v>
      </c>
      <c r="F63" s="3">
        <f t="shared" si="2"/>
        <v>48.48886579140568</v>
      </c>
      <c r="G63" s="3">
        <f t="shared" si="2"/>
        <v>83.5806888139311</v>
      </c>
      <c r="H63" s="3">
        <f t="shared" si="2"/>
        <v>45.21686237620584</v>
      </c>
      <c r="I63" s="3">
        <f t="shared" si="2"/>
        <v>51.831001525828114</v>
      </c>
      <c r="J63" s="3">
        <f t="shared" si="2"/>
        <v>40.02236716593419</v>
      </c>
      <c r="K63" s="3">
        <f t="shared" si="2"/>
        <v>43.9803509964368</v>
      </c>
      <c r="L63" s="3">
        <f t="shared" si="2"/>
        <v>62.41681593065942</v>
      </c>
      <c r="M63" s="3">
        <f t="shared" si="2"/>
        <v>74.67199538001435</v>
      </c>
      <c r="R63" s="3">
        <f>(R12/R7-1)*100</f>
        <v>52.44318691326888</v>
      </c>
      <c r="S63" s="3">
        <f>(S12/S7-1)*100</f>
        <v>52.125875985566616</v>
      </c>
      <c r="T63" s="3">
        <f>(T12/T7-1)*100</f>
        <v>38.75402618121883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21" ht="12.75">
      <c r="A64" s="2">
        <v>1966</v>
      </c>
      <c r="U64" s="2"/>
    </row>
    <row r="65" spans="1:21" ht="12.75">
      <c r="A65" s="2">
        <v>1967</v>
      </c>
      <c r="U65" s="2"/>
    </row>
    <row r="66" spans="1:21" ht="12.75">
      <c r="A66" s="2">
        <v>1968</v>
      </c>
      <c r="U66" s="2"/>
    </row>
    <row r="67" spans="1:41" ht="12.75">
      <c r="A67" s="2">
        <v>1969</v>
      </c>
      <c r="B67" s="9">
        <f aca="true" t="shared" si="3" ref="B67:M67">B12/1000</f>
        <v>1.5266365061974565</v>
      </c>
      <c r="C67" s="9">
        <f t="shared" si="3"/>
        <v>1.5850094455996229</v>
      </c>
      <c r="D67" s="9">
        <f t="shared" si="3"/>
        <v>1.4022783956445233</v>
      </c>
      <c r="E67" s="9">
        <f t="shared" si="3"/>
        <v>1.5894895322577365</v>
      </c>
      <c r="F67" s="9">
        <f t="shared" si="3"/>
        <v>1.6311371841231213</v>
      </c>
      <c r="G67" s="9">
        <f t="shared" si="3"/>
        <v>0.9472574091317016</v>
      </c>
      <c r="H67" s="9">
        <f t="shared" si="3"/>
        <v>0.9735791481599703</v>
      </c>
      <c r="I67" s="9">
        <f t="shared" si="3"/>
        <v>1.3701166280117238</v>
      </c>
      <c r="J67" s="9">
        <f t="shared" si="3"/>
        <v>2.0512634878115734</v>
      </c>
      <c r="K67" s="9">
        <f t="shared" si="3"/>
        <v>1.830052090602707</v>
      </c>
      <c r="L67" s="9">
        <f t="shared" si="3"/>
        <v>0.7334475881687348</v>
      </c>
      <c r="M67" s="9">
        <f t="shared" si="3"/>
        <v>1.1011936439976338</v>
      </c>
      <c r="R67" s="9">
        <f>R12/1000</f>
        <v>1.9966372425388819</v>
      </c>
      <c r="S67" s="9">
        <f>S12/1000</f>
        <v>1.9524171376711388</v>
      </c>
      <c r="T67" s="9">
        <f>T12/1000</f>
        <v>1.703081200689427</v>
      </c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2.75">
      <c r="A68" s="2">
        <v>1970</v>
      </c>
      <c r="B68" s="3">
        <f>(B17/B12-1)*100</f>
        <v>56.14686307964875</v>
      </c>
      <c r="C68" s="3">
        <f aca="true" t="shared" si="4" ref="C68:M68">(C17/C12-1)*100</f>
        <v>52.89987154534073</v>
      </c>
      <c r="D68" s="3">
        <f t="shared" si="4"/>
        <v>54.825261886669566</v>
      </c>
      <c r="E68" s="3">
        <f t="shared" si="4"/>
        <v>54.767155678389166</v>
      </c>
      <c r="F68" s="3">
        <f t="shared" si="4"/>
        <v>46.895626725011816</v>
      </c>
      <c r="G68" s="3">
        <f t="shared" si="4"/>
        <v>77.68739948865053</v>
      </c>
      <c r="H68" s="3">
        <f t="shared" si="4"/>
        <v>53.00805501661716</v>
      </c>
      <c r="I68" s="3">
        <f t="shared" si="4"/>
        <v>62.4578312982206</v>
      </c>
      <c r="J68" s="3">
        <f t="shared" si="4"/>
        <v>42.296347471801575</v>
      </c>
      <c r="K68" s="3">
        <f t="shared" si="4"/>
        <v>51.71085461481779</v>
      </c>
      <c r="L68" s="3">
        <f t="shared" si="4"/>
        <v>75.9170156169981</v>
      </c>
      <c r="M68" s="3">
        <f t="shared" si="4"/>
        <v>59.42210589571586</v>
      </c>
      <c r="R68" s="3">
        <f>(R17/R12-1)*100</f>
        <v>45.3113250513904</v>
      </c>
      <c r="S68" s="3">
        <f>(S17/S12-1)*100</f>
        <v>45.83220488390627</v>
      </c>
      <c r="T68" s="3">
        <f>(T17/T12-1)*100</f>
        <v>37.604834855918945</v>
      </c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21" ht="12.75">
      <c r="A69" s="2">
        <v>1971</v>
      </c>
      <c r="U69" s="2"/>
    </row>
    <row r="70" spans="1:21" ht="12.75">
      <c r="A70" s="2">
        <v>1972</v>
      </c>
      <c r="U70" s="2"/>
    </row>
    <row r="71" spans="1:21" ht="12.75">
      <c r="A71" s="2">
        <v>1973</v>
      </c>
      <c r="U71" s="2"/>
    </row>
    <row r="72" spans="1:41" ht="12.75">
      <c r="A72" s="2">
        <v>1974</v>
      </c>
      <c r="B72" s="9">
        <f aca="true" t="shared" si="5" ref="B72:M72">B17/1000</f>
        <v>2.383795015056076</v>
      </c>
      <c r="C72" s="9">
        <f t="shared" si="5"/>
        <v>2.4234774063033404</v>
      </c>
      <c r="D72" s="9">
        <f t="shared" si="5"/>
        <v>2.1710811984368217</v>
      </c>
      <c r="E72" s="9">
        <f t="shared" si="5"/>
        <v>2.460007738881031</v>
      </c>
      <c r="F72" s="9">
        <f t="shared" si="5"/>
        <v>2.3960691893623687</v>
      </c>
      <c r="G72" s="9">
        <f t="shared" si="5"/>
        <v>1.6831570567496874</v>
      </c>
      <c r="H72" s="9">
        <f t="shared" si="5"/>
        <v>1.48965451864692</v>
      </c>
      <c r="I72" s="9">
        <f t="shared" si="5"/>
        <v>2.225861760124155</v>
      </c>
      <c r="J72" s="9">
        <f t="shared" si="5"/>
        <v>2.9188730201785527</v>
      </c>
      <c r="K72" s="9">
        <f t="shared" si="5"/>
        <v>2.776387666549706</v>
      </c>
      <c r="L72" s="9">
        <f t="shared" si="5"/>
        <v>1.290259108221289</v>
      </c>
      <c r="M72" s="9">
        <f t="shared" si="5"/>
        <v>1.7555460972508</v>
      </c>
      <c r="R72" s="9">
        <f>R17/1000</f>
        <v>2.9013400336027924</v>
      </c>
      <c r="S72" s="9">
        <f>S17/1000</f>
        <v>2.8472529603970735</v>
      </c>
      <c r="T72" s="9">
        <f>T17/1000</f>
        <v>2.3435220736708873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2.75">
      <c r="A73" s="2">
        <v>1975</v>
      </c>
      <c r="B73" s="3">
        <f>(B22/B17-1)*100</f>
        <v>90.9606301461609</v>
      </c>
      <c r="C73" s="3">
        <f aca="true" t="shared" si="6" ref="C73:M73">(C22/C17-1)*100</f>
        <v>87.77543981465132</v>
      </c>
      <c r="D73" s="3">
        <f t="shared" si="6"/>
        <v>96.50208185156481</v>
      </c>
      <c r="E73" s="3">
        <f t="shared" si="6"/>
        <v>82.42774088206647</v>
      </c>
      <c r="F73" s="3">
        <f t="shared" si="6"/>
        <v>77.35559074605109</v>
      </c>
      <c r="G73" s="3">
        <f t="shared" si="6"/>
        <v>98.33513169586405</v>
      </c>
      <c r="H73" s="3">
        <f t="shared" si="6"/>
        <v>88.04027296080679</v>
      </c>
      <c r="I73" s="3">
        <f t="shared" si="6"/>
        <v>79.00549812279758</v>
      </c>
      <c r="J73" s="3">
        <f t="shared" si="6"/>
        <v>74.6624348186674</v>
      </c>
      <c r="K73" s="3">
        <f t="shared" si="6"/>
        <v>78.68887932539037</v>
      </c>
      <c r="L73" s="3">
        <f t="shared" si="6"/>
        <v>88.36013679040437</v>
      </c>
      <c r="M73" s="3">
        <f t="shared" si="6"/>
        <v>96.19011411864322</v>
      </c>
      <c r="R73" s="3">
        <f>(R22/R17-1)*100</f>
        <v>67.57055899115676</v>
      </c>
      <c r="S73" s="3">
        <f>(S22/S17-1)*100</f>
        <v>78.3393895197821</v>
      </c>
      <c r="T73" s="3">
        <f>(T22/T17-1)*100</f>
        <v>75.60736676169569</v>
      </c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21" ht="12.75">
      <c r="A74" s="2">
        <v>1976</v>
      </c>
      <c r="U74" s="2"/>
    </row>
    <row r="75" spans="1:21" ht="12.75">
      <c r="A75" s="2">
        <v>1977</v>
      </c>
      <c r="U75" s="2"/>
    </row>
    <row r="76" spans="1:21" ht="12.75">
      <c r="A76" s="2">
        <v>1978</v>
      </c>
      <c r="U76" s="2"/>
    </row>
    <row r="77" spans="1:41" ht="12.75">
      <c r="A77" s="2">
        <v>1979</v>
      </c>
      <c r="B77" s="9">
        <f aca="true" t="shared" si="7" ref="B77:M77">B22/1000</f>
        <v>4.552109982143854</v>
      </c>
      <c r="C77" s="9">
        <f t="shared" si="7"/>
        <v>4.550695358494802</v>
      </c>
      <c r="D77" s="9">
        <f t="shared" si="7"/>
        <v>4.266219753616258</v>
      </c>
      <c r="E77" s="9">
        <f t="shared" si="7"/>
        <v>4.48773654356467</v>
      </c>
      <c r="F77" s="9">
        <f t="shared" si="7"/>
        <v>4.249562665477747</v>
      </c>
      <c r="G77" s="9">
        <f t="shared" si="7"/>
        <v>3.338291765152722</v>
      </c>
      <c r="H77" s="9">
        <f t="shared" si="7"/>
        <v>2.801150423036661</v>
      </c>
      <c r="I77" s="9">
        <f t="shared" si="7"/>
        <v>3.984414931235113</v>
      </c>
      <c r="J77" s="9">
        <f t="shared" si="7"/>
        <v>5.098174686309033</v>
      </c>
      <c r="K77" s="9">
        <f t="shared" si="7"/>
        <v>4.9610960070860255</v>
      </c>
      <c r="L77" s="9">
        <f t="shared" si="7"/>
        <v>2.430333821196272</v>
      </c>
      <c r="M77" s="9">
        <f t="shared" si="7"/>
        <v>3.4442078916017316</v>
      </c>
      <c r="R77" s="9">
        <f>R22/1000</f>
        <v>4.861791712542415</v>
      </c>
      <c r="S77" s="9">
        <f>S22/1000</f>
        <v>5.077773547656064</v>
      </c>
      <c r="T77" s="9">
        <f>T22/1000</f>
        <v>4.1153974030525315</v>
      </c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2.75">
      <c r="A78" s="2">
        <v>1980</v>
      </c>
      <c r="B78" s="3">
        <f>(B27/B22-1)*100</f>
        <v>80.70264879494921</v>
      </c>
      <c r="C78" s="3">
        <f aca="true" t="shared" si="8" ref="C78:M78">(C27/C22-1)*100</f>
        <v>78.08425900154894</v>
      </c>
      <c r="D78" s="3">
        <f t="shared" si="8"/>
        <v>74.59059975465192</v>
      </c>
      <c r="E78" s="3">
        <f t="shared" si="8"/>
        <v>75.88968117866686</v>
      </c>
      <c r="F78" s="3">
        <f t="shared" si="8"/>
        <v>81.06470894300067</v>
      </c>
      <c r="G78" s="3">
        <f t="shared" si="8"/>
        <v>76.14440380226901</v>
      </c>
      <c r="H78" s="3">
        <f t="shared" si="8"/>
        <v>79.49533869775631</v>
      </c>
      <c r="I78" s="3">
        <f t="shared" si="8"/>
        <v>85.94118994706858</v>
      </c>
      <c r="J78" s="3">
        <f t="shared" si="8"/>
        <v>68.66719708452132</v>
      </c>
      <c r="K78" s="3">
        <f t="shared" si="8"/>
        <v>68.23718591651003</v>
      </c>
      <c r="L78" s="3">
        <f t="shared" si="8"/>
        <v>83.27079573617337</v>
      </c>
      <c r="M78" s="3">
        <f t="shared" si="8"/>
        <v>58.77595847649755</v>
      </c>
      <c r="R78" s="3">
        <f>(R27/R22-1)*100</f>
        <v>70.23265118311555</v>
      </c>
      <c r="S78" s="3">
        <f>(S27/S22-1)*100</f>
        <v>61.61637268061864</v>
      </c>
      <c r="T78" s="3">
        <f>(T27/T22-1)*100</f>
        <v>67.24427543924124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21" ht="12.75">
      <c r="A79" s="2">
        <v>1981</v>
      </c>
      <c r="U79" s="2"/>
    </row>
    <row r="80" spans="1:21" ht="12.75">
      <c r="A80" s="2">
        <v>1982</v>
      </c>
      <c r="U80" s="2"/>
    </row>
    <row r="81" spans="1:21" ht="12.75">
      <c r="A81" s="2">
        <v>1983</v>
      </c>
      <c r="U81" s="2"/>
    </row>
    <row r="82" spans="1:41" ht="12.75">
      <c r="A82" s="2">
        <v>1984</v>
      </c>
      <c r="B82" s="9">
        <f aca="true" t="shared" si="9" ref="B82:M82">B27/1000</f>
        <v>8.225783313793233</v>
      </c>
      <c r="C82" s="9">
        <f t="shared" si="9"/>
        <v>8.10407210859335</v>
      </c>
      <c r="D82" s="9">
        <f t="shared" si="9"/>
        <v>7.448418654690057</v>
      </c>
      <c r="E82" s="9">
        <f t="shared" si="9"/>
        <v>7.893465498614422</v>
      </c>
      <c r="F82" s="9">
        <f t="shared" si="9"/>
        <v>7.694458271597704</v>
      </c>
      <c r="G82" s="9">
        <f t="shared" si="9"/>
        <v>5.880214126908504</v>
      </c>
      <c r="H82" s="9">
        <f t="shared" si="9"/>
        <v>5.027934439263288</v>
      </c>
      <c r="I82" s="9">
        <f t="shared" si="9"/>
        <v>7.408668535567244</v>
      </c>
      <c r="J82" s="9">
        <f t="shared" si="9"/>
        <v>8.598948345870033</v>
      </c>
      <c r="K82" s="9">
        <f t="shared" si="9"/>
        <v>8.346408312937871</v>
      </c>
      <c r="L82" s="9">
        <f t="shared" si="9"/>
        <v>4.4540921331517564</v>
      </c>
      <c r="M82" s="9">
        <f t="shared" si="9"/>
        <v>5.468574091813817</v>
      </c>
      <c r="R82" s="9">
        <f>R27/1000</f>
        <v>8.276356927261947</v>
      </c>
      <c r="S82" s="9">
        <f>S27/1000</f>
        <v>8.206513420657695</v>
      </c>
      <c r="T82" s="9">
        <f>T27/1000</f>
        <v>6.882766568180556</v>
      </c>
      <c r="U82" s="9"/>
      <c r="V82" s="9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9"/>
      <c r="AI82" s="9"/>
      <c r="AJ82" s="9"/>
      <c r="AK82" s="9"/>
      <c r="AL82" s="9"/>
      <c r="AM82" s="9"/>
      <c r="AN82" s="9"/>
      <c r="AO82" s="9"/>
    </row>
    <row r="83" spans="1:41" ht="12.75">
      <c r="A83" s="2">
        <v>1985</v>
      </c>
      <c r="B83" s="3">
        <f>(B32/B27-1)*100</f>
        <v>48.86793105579943</v>
      </c>
      <c r="C83" s="3">
        <f aca="true" t="shared" si="10" ref="C83:M83">(C32/C27-1)*100</f>
        <v>45.57072183579063</v>
      </c>
      <c r="D83" s="3">
        <f t="shared" si="10"/>
        <v>56.37967087392162</v>
      </c>
      <c r="E83" s="3">
        <f t="shared" si="10"/>
        <v>49.5241192832371</v>
      </c>
      <c r="F83" s="3">
        <f t="shared" si="10"/>
        <v>48.287652536496275</v>
      </c>
      <c r="G83" s="3">
        <f t="shared" si="10"/>
        <v>35.751000053579894</v>
      </c>
      <c r="H83" s="3">
        <f t="shared" si="10"/>
        <v>51.18215064248821</v>
      </c>
      <c r="I83" s="3">
        <f t="shared" si="10"/>
        <v>50.377080630527395</v>
      </c>
      <c r="J83" s="3">
        <f t="shared" si="10"/>
        <v>56.02856538661578</v>
      </c>
      <c r="K83" s="3">
        <f t="shared" si="10"/>
        <v>43.36123038909967</v>
      </c>
      <c r="L83" s="3">
        <f t="shared" si="10"/>
        <v>41.505878447732236</v>
      </c>
      <c r="M83" s="3">
        <f t="shared" si="10"/>
        <v>45.19997235852049</v>
      </c>
      <c r="R83" s="3">
        <f>(R32/R27-1)*100</f>
        <v>52.400518875064115</v>
      </c>
      <c r="S83" s="3">
        <f>(S32/S27-1)*100</f>
        <v>51.61818738079405</v>
      </c>
      <c r="T83" s="3">
        <f>(T32/T27-1)*100</f>
        <v>52.01359058248154</v>
      </c>
      <c r="U83" s="3"/>
      <c r="V83" s="3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3"/>
      <c r="AI83" s="3"/>
      <c r="AJ83" s="3"/>
      <c r="AK83" s="3"/>
      <c r="AL83" s="3"/>
      <c r="AM83" s="3"/>
      <c r="AN83" s="3"/>
      <c r="AO83" s="3"/>
    </row>
    <row r="84" spans="1:33" ht="12.75">
      <c r="A84" s="2">
        <v>1986</v>
      </c>
      <c r="U84" s="2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</row>
    <row r="85" spans="1:33" ht="12.75">
      <c r="A85" s="2">
        <v>1987</v>
      </c>
      <c r="U85" s="2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</row>
    <row r="86" spans="1:33" ht="12.75">
      <c r="A86" s="2">
        <v>1988</v>
      </c>
      <c r="U86" s="2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</row>
    <row r="87" spans="1:41" ht="12.75">
      <c r="A87" s="2">
        <v>1989</v>
      </c>
      <c r="B87" s="9">
        <f aca="true" t="shared" si="11" ref="B87:M87">B32/1000</f>
        <v>12.245553432377164</v>
      </c>
      <c r="C87" s="9">
        <f t="shared" si="11"/>
        <v>11.797156266572317</v>
      </c>
      <c r="D87" s="9">
        <f t="shared" si="11"/>
        <v>11.647812577516092</v>
      </c>
      <c r="E87" s="9">
        <f t="shared" si="11"/>
        <v>11.802634767729394</v>
      </c>
      <c r="F87" s="9">
        <f t="shared" si="11"/>
        <v>11.4099315463525</v>
      </c>
      <c r="G87" s="9">
        <f t="shared" si="11"/>
        <v>7.982449482570176</v>
      </c>
      <c r="H87" s="9">
        <f t="shared" si="11"/>
        <v>7.60133941817257</v>
      </c>
      <c r="I87" s="9">
        <f t="shared" si="11"/>
        <v>11.140939457378469</v>
      </c>
      <c r="J87" s="9">
        <f t="shared" si="11"/>
        <v>13.416815742397139</v>
      </c>
      <c r="K87" s="9">
        <f t="shared" si="11"/>
        <v>11.96551365072583</v>
      </c>
      <c r="L87" s="9">
        <f t="shared" si="11"/>
        <v>6.302802199887728</v>
      </c>
      <c r="M87" s="9">
        <f t="shared" si="11"/>
        <v>7.940368069718875</v>
      </c>
      <c r="R87" s="9">
        <f>R32/1000</f>
        <v>12.61321090109952</v>
      </c>
      <c r="S87" s="9">
        <f>S32/1000</f>
        <v>12.442566895562795</v>
      </c>
      <c r="T87" s="9">
        <f>T32/1000</f>
        <v>10.462740591701905</v>
      </c>
      <c r="U87" s="9"/>
      <c r="V87" s="9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9"/>
      <c r="AI87" s="9"/>
      <c r="AJ87" s="9"/>
      <c r="AK87" s="9"/>
      <c r="AL87" s="9"/>
      <c r="AM87" s="9"/>
      <c r="AN87" s="9"/>
      <c r="AO87" s="9"/>
    </row>
    <row r="88" spans="1:41" ht="12.75">
      <c r="A88" s="2">
        <v>1990</v>
      </c>
      <c r="B88" s="3">
        <f>(B37/B32-1)*100</f>
        <v>38.51209755278753</v>
      </c>
      <c r="C88" s="3">
        <f aca="true" t="shared" si="12" ref="C88:M88">(C37/C32-1)*100</f>
        <v>39.81171158151433</v>
      </c>
      <c r="D88" s="3">
        <f t="shared" si="12"/>
        <v>39.46009611983112</v>
      </c>
      <c r="E88" s="3">
        <f t="shared" si="12"/>
        <v>37.584736184697974</v>
      </c>
      <c r="F88" s="3">
        <f t="shared" si="12"/>
        <v>40.705384163037415</v>
      </c>
      <c r="G88" s="3">
        <f t="shared" si="12"/>
        <v>26.378353211046978</v>
      </c>
      <c r="H88" s="3">
        <f t="shared" si="12"/>
        <v>53.09181243002436</v>
      </c>
      <c r="I88" s="3">
        <f t="shared" si="12"/>
        <v>39.56197365007568</v>
      </c>
      <c r="J88" s="3">
        <f t="shared" si="12"/>
        <v>69.16559186487599</v>
      </c>
      <c r="K88" s="3">
        <f t="shared" si="12"/>
        <v>38.902337785045795</v>
      </c>
      <c r="L88" s="3">
        <f t="shared" si="12"/>
        <v>60.515384186000595</v>
      </c>
      <c r="M88" s="3">
        <f t="shared" si="12"/>
        <v>48.166178904785006</v>
      </c>
      <c r="R88" s="3">
        <f>(R37/R32-1)*100</f>
        <v>28.79606649800852</v>
      </c>
      <c r="S88" s="3">
        <f>(S37/S32-1)*100</f>
        <v>34.18616550213602</v>
      </c>
      <c r="T88" s="3">
        <f>(T37/T32-1)*100</f>
        <v>40.736542867083394</v>
      </c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21" ht="12.75">
      <c r="A89" s="2">
        <v>1991</v>
      </c>
      <c r="U89" s="2"/>
    </row>
    <row r="90" spans="1:21" ht="12.75">
      <c r="A90" s="2">
        <v>1992</v>
      </c>
      <c r="U90" s="2"/>
    </row>
    <row r="91" spans="1:21" ht="12.75">
      <c r="A91" s="2">
        <v>1993</v>
      </c>
      <c r="U91" s="2"/>
    </row>
    <row r="92" spans="1:41" ht="12.75">
      <c r="A92" s="2">
        <v>1994</v>
      </c>
      <c r="B92" s="9">
        <f aca="true" t="shared" si="13" ref="B92:M92">B37/1000</f>
        <v>16.96157291613298</v>
      </c>
      <c r="C92" s="9">
        <f t="shared" si="13"/>
        <v>16.493806094240632</v>
      </c>
      <c r="D92" s="9">
        <f t="shared" si="13"/>
        <v>16.24405061646172</v>
      </c>
      <c r="E92" s="9">
        <f t="shared" si="13"/>
        <v>16.23862390802393</v>
      </c>
      <c r="F92" s="9">
        <f t="shared" si="13"/>
        <v>16.05438801503488</v>
      </c>
      <c r="G92" s="9">
        <f t="shared" si="13"/>
        <v>10.088088201975928</v>
      </c>
      <c r="H92" s="9">
        <f t="shared" si="13"/>
        <v>11.637028284238257</v>
      </c>
      <c r="I92" s="9">
        <f t="shared" si="13"/>
        <v>15.548514989877422</v>
      </c>
      <c r="J92" s="9">
        <f t="shared" si="13"/>
        <v>22.696635760045975</v>
      </c>
      <c r="K92" s="9">
        <f t="shared" si="13"/>
        <v>16.620378188846956</v>
      </c>
      <c r="L92" s="9">
        <f t="shared" si="13"/>
        <v>10.116967165633485</v>
      </c>
      <c r="M92" s="9">
        <f t="shared" si="13"/>
        <v>11.764939959878093</v>
      </c>
      <c r="R92" s="9">
        <f>R37/1000</f>
        <v>16.2453194997142</v>
      </c>
      <c r="S92" s="9">
        <f>S37/1000</f>
        <v>16.69620340719388</v>
      </c>
      <c r="T92" s="9">
        <f>T37/1000</f>
        <v>14.724899397912289</v>
      </c>
      <c r="U92" s="9"/>
      <c r="V92" s="16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2.75">
      <c r="A93" s="2">
        <v>1995</v>
      </c>
      <c r="B93" s="3">
        <f>(B42/B37-1)*100</f>
        <v>14.740497700390964</v>
      </c>
      <c r="C93" s="3">
        <f aca="true" t="shared" si="14" ref="C93:M93">(C42/C37-1)*100</f>
        <v>14.238142653597796</v>
      </c>
      <c r="D93" s="3">
        <f t="shared" si="14"/>
        <v>0.2755236009539974</v>
      </c>
      <c r="E93" s="3">
        <f t="shared" si="14"/>
        <v>11.688216125448392</v>
      </c>
      <c r="F93" s="3">
        <f t="shared" si="14"/>
        <v>16.398201708034478</v>
      </c>
      <c r="G93" s="3">
        <f t="shared" si="14"/>
        <v>8.82406651613692</v>
      </c>
      <c r="H93" s="3">
        <f t="shared" si="14"/>
        <v>31.202067194701666</v>
      </c>
      <c r="I93" s="3">
        <f t="shared" si="14"/>
        <v>13.171812231478874</v>
      </c>
      <c r="J93" s="3">
        <f t="shared" si="14"/>
        <v>21.493495673360208</v>
      </c>
      <c r="K93" s="3">
        <f t="shared" si="14"/>
        <v>15.088474881529512</v>
      </c>
      <c r="L93" s="3">
        <f t="shared" si="14"/>
        <v>16.282409024413646</v>
      </c>
      <c r="M93" s="3">
        <f t="shared" si="14"/>
        <v>13.868953807416485</v>
      </c>
      <c r="R93" s="3">
        <f>(R42/R37-1)*100</f>
        <v>18.452898358366944</v>
      </c>
      <c r="S93" s="3">
        <f>(S42/S37-1)*100</f>
        <v>8.02262310844808</v>
      </c>
      <c r="T93" s="3">
        <f>(T42/T37-1)*100</f>
        <v>14.944981403937163</v>
      </c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21" ht="12.75">
      <c r="A94" s="2">
        <v>1996</v>
      </c>
      <c r="U94" s="2"/>
    </row>
    <row r="95" spans="1:21" ht="12.75">
      <c r="A95" s="2">
        <v>1997</v>
      </c>
      <c r="U95" s="2"/>
    </row>
    <row r="96" spans="1:21" ht="12.75">
      <c r="A96" s="2">
        <v>1998</v>
      </c>
      <c r="U96" s="2"/>
    </row>
    <row r="97" spans="1:41" ht="12.75">
      <c r="A97" s="2">
        <v>1999</v>
      </c>
      <c r="B97" s="9">
        <f aca="true" t="shared" si="15" ref="B97:M97">B42/1000</f>
        <v>19.461793181785698</v>
      </c>
      <c r="C97" s="9">
        <f t="shared" si="15"/>
        <v>18.842217734946423</v>
      </c>
      <c r="D97" s="9">
        <f t="shared" si="15"/>
        <v>16.288806809660986</v>
      </c>
      <c r="E97" s="9">
        <f t="shared" si="15"/>
        <v>18.136629366192498</v>
      </c>
      <c r="F97" s="9">
        <f t="shared" si="15"/>
        <v>18.687018944730816</v>
      </c>
      <c r="G97" s="9">
        <f t="shared" si="15"/>
        <v>10.978267815124845</v>
      </c>
      <c r="H97" s="9">
        <f t="shared" si="15"/>
        <v>15.268021668952715</v>
      </c>
      <c r="I97" s="9">
        <f t="shared" si="15"/>
        <v>17.596536189127423</v>
      </c>
      <c r="J97" s="9">
        <f t="shared" si="15"/>
        <v>27.57493618512978</v>
      </c>
      <c r="K97" s="9">
        <f t="shared" si="15"/>
        <v>19.12813977708634</v>
      </c>
      <c r="L97" s="9">
        <f t="shared" si="15"/>
        <v>11.764253140407558</v>
      </c>
      <c r="M97" s="9">
        <f t="shared" si="15"/>
        <v>13.396614048383869</v>
      </c>
      <c r="R97" s="9">
        <f>R42/1000</f>
        <v>19.24305179498843</v>
      </c>
      <c r="S97" s="9">
        <f>S42/1000</f>
        <v>18.03567687997291</v>
      </c>
      <c r="T97" s="9">
        <f>T42/1000</f>
        <v>16.925532874678733</v>
      </c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2.75">
      <c r="A98" s="2">
        <v>2000</v>
      </c>
      <c r="B98" s="3">
        <f>(B47/B42-1)*100</f>
        <v>28.452913640509347</v>
      </c>
      <c r="C98" s="3">
        <f aca="true" t="shared" si="16" ref="C98:M98">(C47/C42-1)*100</f>
        <v>23.720068175338625</v>
      </c>
      <c r="D98" s="3">
        <f t="shared" si="16"/>
        <v>39.35103364651833</v>
      </c>
      <c r="E98" s="3">
        <f t="shared" si="16"/>
        <v>28.815526897258927</v>
      </c>
      <c r="F98" s="3">
        <f t="shared" si="16"/>
        <v>20.089266130413574</v>
      </c>
      <c r="G98" s="3">
        <f t="shared" si="16"/>
        <v>29.723887583815277</v>
      </c>
      <c r="H98" s="3">
        <f t="shared" si="16"/>
        <v>65.92133524458241</v>
      </c>
      <c r="I98" s="3">
        <f t="shared" si="16"/>
        <v>25.002309574399018</v>
      </c>
      <c r="J98" s="3">
        <f t="shared" si="16"/>
        <v>57.73289122364547</v>
      </c>
      <c r="K98" s="3">
        <f t="shared" si="16"/>
        <v>31.178399977224647</v>
      </c>
      <c r="L98" s="3">
        <f t="shared" si="16"/>
        <v>37.41728167789864</v>
      </c>
      <c r="M98" s="3">
        <f t="shared" si="16"/>
        <v>36.872058850099364</v>
      </c>
      <c r="R98" s="3">
        <f>(R47/R42-1)*100</f>
        <v>31.678428658144163</v>
      </c>
      <c r="S98" s="3">
        <f>(S47/S42-1)*100</f>
        <v>31.159717550848455</v>
      </c>
      <c r="T98" s="3">
        <f>(T47/T42-1)*100</f>
        <v>33.48216209817687</v>
      </c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21" ht="12.75">
      <c r="A99" s="2">
        <v>2001</v>
      </c>
      <c r="U99" s="2"/>
    </row>
    <row r="100" spans="1:21" ht="12.75">
      <c r="A100" s="2">
        <v>2002</v>
      </c>
      <c r="U100" s="2"/>
    </row>
    <row r="101" spans="1:21" ht="12.75">
      <c r="A101" s="2">
        <v>2003</v>
      </c>
      <c r="U101" s="2"/>
    </row>
    <row r="102" spans="1:41" ht="12.75">
      <c r="A102" s="2">
        <v>2004</v>
      </c>
      <c r="B102" s="9">
        <f aca="true" t="shared" si="17" ref="B102:M102">B47/1000</f>
        <v>24.99924038869372</v>
      </c>
      <c r="C102" s="9">
        <f t="shared" si="17"/>
        <v>23.311604627421456</v>
      </c>
      <c r="D102" s="9">
        <f t="shared" si="17"/>
        <v>22.69862065794705</v>
      </c>
      <c r="E102" s="9">
        <f t="shared" si="17"/>
        <v>23.36279467946386</v>
      </c>
      <c r="F102" s="9">
        <f t="shared" si="17"/>
        <v>22.441103912378587</v>
      </c>
      <c r="G102" s="9">
        <f t="shared" si="17"/>
        <v>14.241435799142728</v>
      </c>
      <c r="H102" s="9">
        <f t="shared" si="17"/>
        <v>25.33290541855852</v>
      </c>
      <c r="I102" s="9">
        <f t="shared" si="17"/>
        <v>21.996076641504217</v>
      </c>
      <c r="J102" s="9">
        <f t="shared" si="17"/>
        <v>43.49474409788041</v>
      </c>
      <c r="K102" s="9">
        <f t="shared" si="17"/>
        <v>25.091987704988927</v>
      </c>
      <c r="L102" s="9">
        <f t="shared" si="17"/>
        <v>16.16611687525489</v>
      </c>
      <c r="M102" s="9">
        <f t="shared" si="17"/>
        <v>18.336221464224646</v>
      </c>
      <c r="R102" s="9">
        <f>R47/1000</f>
        <v>25.338948229513566</v>
      </c>
      <c r="S102" s="9">
        <f>S47/1000</f>
        <v>23.655542854156145</v>
      </c>
      <c r="T102" s="9">
        <f>T47/1000</f>
        <v>22.592567227758884</v>
      </c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2.75">
      <c r="A103" s="2">
        <v>2005</v>
      </c>
      <c r="B103" s="3">
        <f>(B52/B47-1)*100</f>
        <v>12.349243441867696</v>
      </c>
      <c r="C103" s="3">
        <f aca="true" t="shared" si="18" ref="C103:M103">(C52/C47-1)*100</f>
        <v>18.533583913709183</v>
      </c>
      <c r="D103" s="3">
        <f t="shared" si="18"/>
        <v>17.082827960848256</v>
      </c>
      <c r="E103" s="3">
        <f t="shared" si="18"/>
        <v>13.609926515471326</v>
      </c>
      <c r="F103" s="3">
        <f t="shared" si="18"/>
        <v>11.239419597907506</v>
      </c>
      <c r="G103" s="3">
        <f t="shared" si="18"/>
        <v>36.45845828432239</v>
      </c>
      <c r="H103" s="3">
        <f t="shared" si="18"/>
        <v>25.8108426506652</v>
      </c>
      <c r="I103" s="3">
        <f t="shared" si="18"/>
        <v>8.59966192358943</v>
      </c>
      <c r="J103" s="3">
        <f t="shared" si="18"/>
        <v>15.672509851087169</v>
      </c>
      <c r="K103" s="3">
        <f t="shared" si="18"/>
        <v>14.358048200162132</v>
      </c>
      <c r="L103" s="3">
        <f t="shared" si="18"/>
        <v>8.92671789496804</v>
      </c>
      <c r="M103" s="3">
        <f t="shared" si="18"/>
        <v>25.47577285651512</v>
      </c>
      <c r="R103" s="3">
        <f>(R52/R47-1)*100</f>
        <v>12.350210336431932</v>
      </c>
      <c r="S103" s="3">
        <f>(S52/S47-1)*100</f>
        <v>13.897793471752063</v>
      </c>
      <c r="T103" s="3">
        <f>(T52/T47-1)*100</f>
        <v>23.059254073551738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21" ht="12.75">
      <c r="A104" s="2">
        <v>2006</v>
      </c>
      <c r="U104" s="2"/>
    </row>
    <row r="106" spans="2:13" ht="12.75">
      <c r="B106" s="2" t="s">
        <v>239</v>
      </c>
      <c r="C106" s="2" t="s">
        <v>240</v>
      </c>
      <c r="D106" s="2" t="s">
        <v>261</v>
      </c>
      <c r="E106" s="2" t="s">
        <v>25</v>
      </c>
      <c r="F106" s="2" t="s">
        <v>241</v>
      </c>
      <c r="G106" s="2" t="s">
        <v>242</v>
      </c>
      <c r="H106" s="2" t="s">
        <v>243</v>
      </c>
      <c r="I106" s="2" t="s">
        <v>244</v>
      </c>
      <c r="J106" s="2" t="s">
        <v>245</v>
      </c>
      <c r="K106" s="2" t="s">
        <v>246</v>
      </c>
      <c r="L106" s="2" t="s">
        <v>247</v>
      </c>
      <c r="M106" s="2" t="s">
        <v>248</v>
      </c>
    </row>
    <row r="107" spans="1:33" ht="12.75">
      <c r="A107" s="2">
        <v>1965</v>
      </c>
      <c r="B107" s="3">
        <f>B63</f>
        <v>45.40183273400245</v>
      </c>
      <c r="C107" s="3">
        <f aca="true" t="shared" si="19" ref="C107:M107">C63</f>
        <v>51.128817970752614</v>
      </c>
      <c r="D107" s="3">
        <f t="shared" si="19"/>
        <v>51.51450475569839</v>
      </c>
      <c r="E107" s="3">
        <f t="shared" si="19"/>
        <v>51.59549680718476</v>
      </c>
      <c r="F107" s="3">
        <f t="shared" si="19"/>
        <v>48.48886579140568</v>
      </c>
      <c r="G107" s="3">
        <f t="shared" si="19"/>
        <v>83.5806888139311</v>
      </c>
      <c r="H107" s="3">
        <f t="shared" si="19"/>
        <v>45.21686237620584</v>
      </c>
      <c r="I107" s="3">
        <f t="shared" si="19"/>
        <v>51.831001525828114</v>
      </c>
      <c r="J107" s="3">
        <f t="shared" si="19"/>
        <v>40.02236716593419</v>
      </c>
      <c r="K107" s="3">
        <f t="shared" si="19"/>
        <v>43.9803509964368</v>
      </c>
      <c r="L107" s="3">
        <f t="shared" si="19"/>
        <v>62.41681593065942</v>
      </c>
      <c r="M107" s="3">
        <f t="shared" si="19"/>
        <v>74.67199538001435</v>
      </c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2.75">
      <c r="A108" s="2">
        <v>1970</v>
      </c>
      <c r="B108" s="3">
        <f>B68</f>
        <v>56.14686307964875</v>
      </c>
      <c r="C108" s="3">
        <f aca="true" t="shared" si="20" ref="C108:M108">C68</f>
        <v>52.89987154534073</v>
      </c>
      <c r="D108" s="3">
        <f t="shared" si="20"/>
        <v>54.825261886669566</v>
      </c>
      <c r="E108" s="3">
        <f t="shared" si="20"/>
        <v>54.767155678389166</v>
      </c>
      <c r="F108" s="3">
        <f t="shared" si="20"/>
        <v>46.895626725011816</v>
      </c>
      <c r="G108" s="3">
        <f t="shared" si="20"/>
        <v>77.68739948865053</v>
      </c>
      <c r="H108" s="3">
        <f t="shared" si="20"/>
        <v>53.00805501661716</v>
      </c>
      <c r="I108" s="3">
        <f t="shared" si="20"/>
        <v>62.4578312982206</v>
      </c>
      <c r="J108" s="3">
        <f t="shared" si="20"/>
        <v>42.296347471801575</v>
      </c>
      <c r="K108" s="3">
        <f t="shared" si="20"/>
        <v>51.71085461481779</v>
      </c>
      <c r="L108" s="3">
        <f t="shared" si="20"/>
        <v>75.9170156169981</v>
      </c>
      <c r="M108" s="3">
        <f t="shared" si="20"/>
        <v>59.42210589571586</v>
      </c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2.75">
      <c r="A109" s="2">
        <v>1975</v>
      </c>
      <c r="B109" s="3">
        <f>B73</f>
        <v>90.9606301461609</v>
      </c>
      <c r="C109" s="3">
        <f aca="true" t="shared" si="21" ref="C109:M109">C73</f>
        <v>87.77543981465132</v>
      </c>
      <c r="D109" s="3">
        <f t="shared" si="21"/>
        <v>96.50208185156481</v>
      </c>
      <c r="E109" s="3">
        <f t="shared" si="21"/>
        <v>82.42774088206647</v>
      </c>
      <c r="F109" s="3">
        <f t="shared" si="21"/>
        <v>77.35559074605109</v>
      </c>
      <c r="G109" s="3">
        <f t="shared" si="21"/>
        <v>98.33513169586405</v>
      </c>
      <c r="H109" s="3">
        <f t="shared" si="21"/>
        <v>88.04027296080679</v>
      </c>
      <c r="I109" s="3">
        <f t="shared" si="21"/>
        <v>79.00549812279758</v>
      </c>
      <c r="J109" s="3">
        <f t="shared" si="21"/>
        <v>74.6624348186674</v>
      </c>
      <c r="K109" s="3">
        <f t="shared" si="21"/>
        <v>78.68887932539037</v>
      </c>
      <c r="L109" s="3">
        <f t="shared" si="21"/>
        <v>88.36013679040437</v>
      </c>
      <c r="M109" s="3">
        <f t="shared" si="21"/>
        <v>96.19011411864322</v>
      </c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2.75">
      <c r="A110" s="2">
        <v>1980</v>
      </c>
      <c r="B110" s="3">
        <f>B78</f>
        <v>80.70264879494921</v>
      </c>
      <c r="C110" s="3">
        <f aca="true" t="shared" si="22" ref="C110:M110">C78</f>
        <v>78.08425900154894</v>
      </c>
      <c r="D110" s="3">
        <f t="shared" si="22"/>
        <v>74.59059975465192</v>
      </c>
      <c r="E110" s="3">
        <f t="shared" si="22"/>
        <v>75.88968117866686</v>
      </c>
      <c r="F110" s="3">
        <f t="shared" si="22"/>
        <v>81.06470894300067</v>
      </c>
      <c r="G110" s="3">
        <f t="shared" si="22"/>
        <v>76.14440380226901</v>
      </c>
      <c r="H110" s="3">
        <f t="shared" si="22"/>
        <v>79.49533869775631</v>
      </c>
      <c r="I110" s="3">
        <f t="shared" si="22"/>
        <v>85.94118994706858</v>
      </c>
      <c r="J110" s="3">
        <f t="shared" si="22"/>
        <v>68.66719708452132</v>
      </c>
      <c r="K110" s="3">
        <f t="shared" si="22"/>
        <v>68.23718591651003</v>
      </c>
      <c r="L110" s="3">
        <f t="shared" si="22"/>
        <v>83.27079573617337</v>
      </c>
      <c r="M110" s="3">
        <f t="shared" si="22"/>
        <v>58.77595847649755</v>
      </c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2.75">
      <c r="A111" s="2">
        <v>1985</v>
      </c>
      <c r="B111" s="3">
        <f>B83</f>
        <v>48.86793105579943</v>
      </c>
      <c r="C111" s="3">
        <f aca="true" t="shared" si="23" ref="C111:M111">C83</f>
        <v>45.57072183579063</v>
      </c>
      <c r="D111" s="3">
        <f t="shared" si="23"/>
        <v>56.37967087392162</v>
      </c>
      <c r="E111" s="3">
        <f t="shared" si="23"/>
        <v>49.5241192832371</v>
      </c>
      <c r="F111" s="3">
        <f t="shared" si="23"/>
        <v>48.287652536496275</v>
      </c>
      <c r="G111" s="3">
        <f t="shared" si="23"/>
        <v>35.751000053579894</v>
      </c>
      <c r="H111" s="3">
        <f t="shared" si="23"/>
        <v>51.18215064248821</v>
      </c>
      <c r="I111" s="3">
        <f t="shared" si="23"/>
        <v>50.377080630527395</v>
      </c>
      <c r="J111" s="3">
        <f t="shared" si="23"/>
        <v>56.02856538661578</v>
      </c>
      <c r="K111" s="3">
        <f t="shared" si="23"/>
        <v>43.36123038909967</v>
      </c>
      <c r="L111" s="3">
        <f t="shared" si="23"/>
        <v>41.505878447732236</v>
      </c>
      <c r="M111" s="3">
        <f t="shared" si="23"/>
        <v>45.19997235852049</v>
      </c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2.75">
      <c r="A112" s="2">
        <v>1990</v>
      </c>
      <c r="B112" s="3">
        <f>B88</f>
        <v>38.51209755278753</v>
      </c>
      <c r="C112" s="3">
        <f aca="true" t="shared" si="24" ref="C112:M112">C88</f>
        <v>39.81171158151433</v>
      </c>
      <c r="D112" s="3">
        <f t="shared" si="24"/>
        <v>39.46009611983112</v>
      </c>
      <c r="E112" s="3">
        <f t="shared" si="24"/>
        <v>37.584736184697974</v>
      </c>
      <c r="F112" s="3">
        <f t="shared" si="24"/>
        <v>40.705384163037415</v>
      </c>
      <c r="G112" s="3">
        <f t="shared" si="24"/>
        <v>26.378353211046978</v>
      </c>
      <c r="H112" s="3">
        <f t="shared" si="24"/>
        <v>53.09181243002436</v>
      </c>
      <c r="I112" s="3">
        <f t="shared" si="24"/>
        <v>39.56197365007568</v>
      </c>
      <c r="J112" s="3">
        <f t="shared" si="24"/>
        <v>69.16559186487599</v>
      </c>
      <c r="K112" s="3">
        <f t="shared" si="24"/>
        <v>38.902337785045795</v>
      </c>
      <c r="L112" s="3">
        <f t="shared" si="24"/>
        <v>60.515384186000595</v>
      </c>
      <c r="M112" s="3">
        <f t="shared" si="24"/>
        <v>48.166178904785006</v>
      </c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2.75">
      <c r="A113" s="2">
        <v>1995</v>
      </c>
      <c r="B113" s="3">
        <f>B93</f>
        <v>14.740497700390964</v>
      </c>
      <c r="C113" s="3">
        <f aca="true" t="shared" si="25" ref="C113:M113">C93</f>
        <v>14.238142653597796</v>
      </c>
      <c r="D113" s="3">
        <f t="shared" si="25"/>
        <v>0.2755236009539974</v>
      </c>
      <c r="E113" s="3">
        <f t="shared" si="25"/>
        <v>11.688216125448392</v>
      </c>
      <c r="F113" s="3">
        <f t="shared" si="25"/>
        <v>16.398201708034478</v>
      </c>
      <c r="G113" s="3">
        <f t="shared" si="25"/>
        <v>8.82406651613692</v>
      </c>
      <c r="H113" s="3">
        <f t="shared" si="25"/>
        <v>31.202067194701666</v>
      </c>
      <c r="I113" s="3">
        <f t="shared" si="25"/>
        <v>13.171812231478874</v>
      </c>
      <c r="J113" s="3">
        <f t="shared" si="25"/>
        <v>21.493495673360208</v>
      </c>
      <c r="K113" s="3">
        <f t="shared" si="25"/>
        <v>15.088474881529512</v>
      </c>
      <c r="L113" s="3">
        <f t="shared" si="25"/>
        <v>16.282409024413646</v>
      </c>
      <c r="M113" s="3">
        <f t="shared" si="25"/>
        <v>13.868953807416485</v>
      </c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2.75">
      <c r="A114" s="2">
        <v>2000</v>
      </c>
      <c r="B114" s="3">
        <f>B98</f>
        <v>28.452913640509347</v>
      </c>
      <c r="C114" s="3">
        <f aca="true" t="shared" si="26" ref="C114:M114">C98</f>
        <v>23.720068175338625</v>
      </c>
      <c r="D114" s="3">
        <f t="shared" si="26"/>
        <v>39.35103364651833</v>
      </c>
      <c r="E114" s="3">
        <f t="shared" si="26"/>
        <v>28.815526897258927</v>
      </c>
      <c r="F114" s="3">
        <f t="shared" si="26"/>
        <v>20.089266130413574</v>
      </c>
      <c r="G114" s="3">
        <f t="shared" si="26"/>
        <v>29.723887583815277</v>
      </c>
      <c r="H114" s="3">
        <f t="shared" si="26"/>
        <v>65.92133524458241</v>
      </c>
      <c r="I114" s="3">
        <f t="shared" si="26"/>
        <v>25.002309574399018</v>
      </c>
      <c r="J114" s="3">
        <f t="shared" si="26"/>
        <v>57.73289122364547</v>
      </c>
      <c r="K114" s="3">
        <f t="shared" si="26"/>
        <v>31.178399977224647</v>
      </c>
      <c r="L114" s="3">
        <f t="shared" si="26"/>
        <v>37.41728167789864</v>
      </c>
      <c r="M114" s="3">
        <f t="shared" si="26"/>
        <v>36.872058850099364</v>
      </c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2.75">
      <c r="A115" s="2">
        <v>2005</v>
      </c>
      <c r="B115" s="3">
        <f>B103</f>
        <v>12.349243441867696</v>
      </c>
      <c r="C115" s="3">
        <f aca="true" t="shared" si="27" ref="C115:M115">C103</f>
        <v>18.533583913709183</v>
      </c>
      <c r="D115" s="3">
        <f t="shared" si="27"/>
        <v>17.082827960848256</v>
      </c>
      <c r="E115" s="3">
        <f t="shared" si="27"/>
        <v>13.609926515471326</v>
      </c>
      <c r="F115" s="3">
        <f t="shared" si="27"/>
        <v>11.239419597907506</v>
      </c>
      <c r="G115" s="3">
        <f t="shared" si="27"/>
        <v>36.45845828432239</v>
      </c>
      <c r="H115" s="3">
        <f t="shared" si="27"/>
        <v>25.8108426506652</v>
      </c>
      <c r="I115" s="3">
        <f t="shared" si="27"/>
        <v>8.59966192358943</v>
      </c>
      <c r="J115" s="3">
        <f t="shared" si="27"/>
        <v>15.672509851087169</v>
      </c>
      <c r="K115" s="3">
        <f t="shared" si="27"/>
        <v>14.358048200162132</v>
      </c>
      <c r="L115" s="3">
        <f t="shared" si="27"/>
        <v>8.92671789496804</v>
      </c>
      <c r="M115" s="3">
        <f t="shared" si="27"/>
        <v>25.47577285651512</v>
      </c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2:13" ht="12.75">
      <c r="B116" s="2" t="s">
        <v>249</v>
      </c>
      <c r="C116" s="2" t="s">
        <v>250</v>
      </c>
      <c r="D116" s="2" t="s">
        <v>259</v>
      </c>
      <c r="E116" s="2" t="s">
        <v>26</v>
      </c>
      <c r="F116" s="2" t="s">
        <v>251</v>
      </c>
      <c r="G116" s="2" t="s">
        <v>252</v>
      </c>
      <c r="H116" s="2" t="s">
        <v>253</v>
      </c>
      <c r="I116" s="2" t="s">
        <v>254</v>
      </c>
      <c r="J116" s="2" t="s">
        <v>255</v>
      </c>
      <c r="K116" s="2" t="s">
        <v>256</v>
      </c>
      <c r="L116" s="2" t="s">
        <v>257</v>
      </c>
      <c r="M116" s="2" t="s">
        <v>258</v>
      </c>
    </row>
    <row r="117" spans="1:13" ht="12.75">
      <c r="A117" s="2">
        <v>1964</v>
      </c>
      <c r="B117" s="9">
        <f>B62</f>
        <v>1.0499430973406503</v>
      </c>
      <c r="C117" s="9">
        <f aca="true" t="shared" si="28" ref="C117:M117">C62</f>
        <v>1.0487804158610994</v>
      </c>
      <c r="D117" s="9">
        <f t="shared" si="28"/>
        <v>0.9255076917589861</v>
      </c>
      <c r="E117" s="9">
        <f t="shared" si="28"/>
        <v>1.0485070900749895</v>
      </c>
      <c r="F117" s="9">
        <f t="shared" si="28"/>
        <v>1.0984912406930978</v>
      </c>
      <c r="G117" s="9">
        <f t="shared" si="28"/>
        <v>0.5159896802063958</v>
      </c>
      <c r="H117" s="9">
        <f t="shared" si="28"/>
        <v>0.6704311966455858</v>
      </c>
      <c r="I117" s="9">
        <f t="shared" si="28"/>
        <v>0.9023958310507831</v>
      </c>
      <c r="J117" s="9">
        <f t="shared" si="28"/>
        <v>1.464954156488951</v>
      </c>
      <c r="K117" s="9">
        <f t="shared" si="28"/>
        <v>1.2710429429693477</v>
      </c>
      <c r="L117" s="9">
        <f t="shared" si="28"/>
        <v>0.45158352844564165</v>
      </c>
      <c r="M117" s="9">
        <f t="shared" si="28"/>
        <v>0.6304351430816885</v>
      </c>
    </row>
    <row r="118" spans="1:13" ht="12.75">
      <c r="A118" s="2">
        <v>1969</v>
      </c>
      <c r="B118" s="9">
        <f>B67</f>
        <v>1.5266365061974565</v>
      </c>
      <c r="C118" s="9">
        <f aca="true" t="shared" si="29" ref="C118:M118">C67</f>
        <v>1.5850094455996229</v>
      </c>
      <c r="D118" s="9">
        <f t="shared" si="29"/>
        <v>1.4022783956445233</v>
      </c>
      <c r="E118" s="9">
        <f t="shared" si="29"/>
        <v>1.5894895322577365</v>
      </c>
      <c r="F118" s="9">
        <f t="shared" si="29"/>
        <v>1.6311371841231213</v>
      </c>
      <c r="G118" s="9">
        <f t="shared" si="29"/>
        <v>0.9472574091317016</v>
      </c>
      <c r="H118" s="9">
        <f t="shared" si="29"/>
        <v>0.9735791481599703</v>
      </c>
      <c r="I118" s="9">
        <f t="shared" si="29"/>
        <v>1.3701166280117238</v>
      </c>
      <c r="J118" s="9">
        <f t="shared" si="29"/>
        <v>2.0512634878115734</v>
      </c>
      <c r="K118" s="9">
        <f t="shared" si="29"/>
        <v>1.830052090602707</v>
      </c>
      <c r="L118" s="9">
        <f t="shared" si="29"/>
        <v>0.7334475881687348</v>
      </c>
      <c r="M118" s="9">
        <f t="shared" si="29"/>
        <v>1.1011936439976338</v>
      </c>
    </row>
    <row r="119" spans="1:13" ht="12.75">
      <c r="A119" s="2">
        <v>1974</v>
      </c>
      <c r="B119" s="9">
        <f>B72</f>
        <v>2.383795015056076</v>
      </c>
      <c r="C119" s="9">
        <f aca="true" t="shared" si="30" ref="C119:M119">C72</f>
        <v>2.4234774063033404</v>
      </c>
      <c r="D119" s="9">
        <f t="shared" si="30"/>
        <v>2.1710811984368217</v>
      </c>
      <c r="E119" s="9">
        <f t="shared" si="30"/>
        <v>2.460007738881031</v>
      </c>
      <c r="F119" s="9">
        <f t="shared" si="30"/>
        <v>2.3960691893623687</v>
      </c>
      <c r="G119" s="9">
        <f t="shared" si="30"/>
        <v>1.6831570567496874</v>
      </c>
      <c r="H119" s="9">
        <f t="shared" si="30"/>
        <v>1.48965451864692</v>
      </c>
      <c r="I119" s="9">
        <f t="shared" si="30"/>
        <v>2.225861760124155</v>
      </c>
      <c r="J119" s="9">
        <f t="shared" si="30"/>
        <v>2.9188730201785527</v>
      </c>
      <c r="K119" s="9">
        <f t="shared" si="30"/>
        <v>2.776387666549706</v>
      </c>
      <c r="L119" s="9">
        <f t="shared" si="30"/>
        <v>1.290259108221289</v>
      </c>
      <c r="M119" s="9">
        <f t="shared" si="30"/>
        <v>1.7555460972508</v>
      </c>
    </row>
    <row r="120" spans="1:13" ht="12.75">
      <c r="A120" s="2">
        <v>1979</v>
      </c>
      <c r="B120" s="9">
        <f>B77</f>
        <v>4.552109982143854</v>
      </c>
      <c r="C120" s="9">
        <f aca="true" t="shared" si="31" ref="C120:M120">C77</f>
        <v>4.550695358494802</v>
      </c>
      <c r="D120" s="9">
        <f t="shared" si="31"/>
        <v>4.266219753616258</v>
      </c>
      <c r="E120" s="9">
        <f t="shared" si="31"/>
        <v>4.48773654356467</v>
      </c>
      <c r="F120" s="9">
        <f t="shared" si="31"/>
        <v>4.249562665477747</v>
      </c>
      <c r="G120" s="9">
        <f t="shared" si="31"/>
        <v>3.338291765152722</v>
      </c>
      <c r="H120" s="9">
        <f t="shared" si="31"/>
        <v>2.801150423036661</v>
      </c>
      <c r="I120" s="9">
        <f t="shared" si="31"/>
        <v>3.984414931235113</v>
      </c>
      <c r="J120" s="9">
        <f t="shared" si="31"/>
        <v>5.098174686309033</v>
      </c>
      <c r="K120" s="9">
        <f t="shared" si="31"/>
        <v>4.9610960070860255</v>
      </c>
      <c r="L120" s="9">
        <f t="shared" si="31"/>
        <v>2.430333821196272</v>
      </c>
      <c r="M120" s="9">
        <f t="shared" si="31"/>
        <v>3.4442078916017316</v>
      </c>
    </row>
    <row r="121" spans="1:13" ht="12.75">
      <c r="A121" s="2">
        <v>1984</v>
      </c>
      <c r="B121" s="9">
        <f>B82</f>
        <v>8.225783313793233</v>
      </c>
      <c r="C121" s="9">
        <f aca="true" t="shared" si="32" ref="C121:M121">C82</f>
        <v>8.10407210859335</v>
      </c>
      <c r="D121" s="9">
        <f t="shared" si="32"/>
        <v>7.448418654690057</v>
      </c>
      <c r="E121" s="9">
        <f t="shared" si="32"/>
        <v>7.893465498614422</v>
      </c>
      <c r="F121" s="9">
        <f t="shared" si="32"/>
        <v>7.694458271597704</v>
      </c>
      <c r="G121" s="9">
        <f t="shared" si="32"/>
        <v>5.880214126908504</v>
      </c>
      <c r="H121" s="9">
        <f t="shared" si="32"/>
        <v>5.027934439263288</v>
      </c>
      <c r="I121" s="9">
        <f t="shared" si="32"/>
        <v>7.408668535567244</v>
      </c>
      <c r="J121" s="9">
        <f t="shared" si="32"/>
        <v>8.598948345870033</v>
      </c>
      <c r="K121" s="9">
        <f t="shared" si="32"/>
        <v>8.346408312937871</v>
      </c>
      <c r="L121" s="9">
        <f t="shared" si="32"/>
        <v>4.4540921331517564</v>
      </c>
      <c r="M121" s="9">
        <f t="shared" si="32"/>
        <v>5.468574091813817</v>
      </c>
    </row>
    <row r="122" spans="1:13" ht="12.75">
      <c r="A122" s="2">
        <v>1989</v>
      </c>
      <c r="B122" s="9">
        <f>B87</f>
        <v>12.245553432377164</v>
      </c>
      <c r="C122" s="9">
        <f aca="true" t="shared" si="33" ref="C122:M122">C87</f>
        <v>11.797156266572317</v>
      </c>
      <c r="D122" s="9">
        <f t="shared" si="33"/>
        <v>11.647812577516092</v>
      </c>
      <c r="E122" s="9">
        <f t="shared" si="33"/>
        <v>11.802634767729394</v>
      </c>
      <c r="F122" s="9">
        <f t="shared" si="33"/>
        <v>11.4099315463525</v>
      </c>
      <c r="G122" s="9">
        <f t="shared" si="33"/>
        <v>7.982449482570176</v>
      </c>
      <c r="H122" s="9">
        <f t="shared" si="33"/>
        <v>7.60133941817257</v>
      </c>
      <c r="I122" s="9">
        <f t="shared" si="33"/>
        <v>11.140939457378469</v>
      </c>
      <c r="J122" s="9">
        <f t="shared" si="33"/>
        <v>13.416815742397139</v>
      </c>
      <c r="K122" s="9">
        <f t="shared" si="33"/>
        <v>11.96551365072583</v>
      </c>
      <c r="L122" s="9">
        <f t="shared" si="33"/>
        <v>6.302802199887728</v>
      </c>
      <c r="M122" s="9">
        <f t="shared" si="33"/>
        <v>7.940368069718875</v>
      </c>
    </row>
    <row r="123" spans="1:13" ht="12.75">
      <c r="A123" s="2">
        <v>1994</v>
      </c>
      <c r="B123" s="9">
        <f>B92</f>
        <v>16.96157291613298</v>
      </c>
      <c r="C123" s="9">
        <f aca="true" t="shared" si="34" ref="C123:M123">C92</f>
        <v>16.493806094240632</v>
      </c>
      <c r="D123" s="9">
        <f t="shared" si="34"/>
        <v>16.24405061646172</v>
      </c>
      <c r="E123" s="9">
        <f t="shared" si="34"/>
        <v>16.23862390802393</v>
      </c>
      <c r="F123" s="9">
        <f t="shared" si="34"/>
        <v>16.05438801503488</v>
      </c>
      <c r="G123" s="9">
        <f t="shared" si="34"/>
        <v>10.088088201975928</v>
      </c>
      <c r="H123" s="9">
        <f t="shared" si="34"/>
        <v>11.637028284238257</v>
      </c>
      <c r="I123" s="9">
        <f t="shared" si="34"/>
        <v>15.548514989877422</v>
      </c>
      <c r="J123" s="9">
        <f t="shared" si="34"/>
        <v>22.696635760045975</v>
      </c>
      <c r="K123" s="9">
        <f t="shared" si="34"/>
        <v>16.620378188846956</v>
      </c>
      <c r="L123" s="9">
        <f t="shared" si="34"/>
        <v>10.116967165633485</v>
      </c>
      <c r="M123" s="9">
        <f t="shared" si="34"/>
        <v>11.764939959878093</v>
      </c>
    </row>
    <row r="124" spans="1:13" ht="12.75">
      <c r="A124" s="2">
        <v>1999</v>
      </c>
      <c r="B124" s="9">
        <f>B97</f>
        <v>19.461793181785698</v>
      </c>
      <c r="C124" s="9">
        <f aca="true" t="shared" si="35" ref="C124:M124">C97</f>
        <v>18.842217734946423</v>
      </c>
      <c r="D124" s="9">
        <f t="shared" si="35"/>
        <v>16.288806809660986</v>
      </c>
      <c r="E124" s="9">
        <f t="shared" si="35"/>
        <v>18.136629366192498</v>
      </c>
      <c r="F124" s="9">
        <f t="shared" si="35"/>
        <v>18.687018944730816</v>
      </c>
      <c r="G124" s="9">
        <f t="shared" si="35"/>
        <v>10.978267815124845</v>
      </c>
      <c r="H124" s="9">
        <f t="shared" si="35"/>
        <v>15.268021668952715</v>
      </c>
      <c r="I124" s="9">
        <f t="shared" si="35"/>
        <v>17.596536189127423</v>
      </c>
      <c r="J124" s="9">
        <f t="shared" si="35"/>
        <v>27.57493618512978</v>
      </c>
      <c r="K124" s="9">
        <f t="shared" si="35"/>
        <v>19.12813977708634</v>
      </c>
      <c r="L124" s="9">
        <f t="shared" si="35"/>
        <v>11.764253140407558</v>
      </c>
      <c r="M124" s="9">
        <f t="shared" si="35"/>
        <v>13.396614048383869</v>
      </c>
    </row>
    <row r="125" spans="1:13" ht="12.75">
      <c r="A125" s="2">
        <v>2004</v>
      </c>
      <c r="B125" s="9">
        <f>B102</f>
        <v>24.99924038869372</v>
      </c>
      <c r="C125" s="9">
        <f aca="true" t="shared" si="36" ref="C125:M125">C102</f>
        <v>23.311604627421456</v>
      </c>
      <c r="D125" s="9">
        <f t="shared" si="36"/>
        <v>22.69862065794705</v>
      </c>
      <c r="E125" s="9">
        <f t="shared" si="36"/>
        <v>23.36279467946386</v>
      </c>
      <c r="F125" s="9">
        <f t="shared" si="36"/>
        <v>22.441103912378587</v>
      </c>
      <c r="G125" s="9">
        <f t="shared" si="36"/>
        <v>14.241435799142728</v>
      </c>
      <c r="H125" s="9">
        <f t="shared" si="36"/>
        <v>25.33290541855852</v>
      </c>
      <c r="I125" s="9">
        <f t="shared" si="36"/>
        <v>21.996076641504217</v>
      </c>
      <c r="J125" s="9">
        <f t="shared" si="36"/>
        <v>43.49474409788041</v>
      </c>
      <c r="K125" s="9">
        <f t="shared" si="36"/>
        <v>25.091987704988927</v>
      </c>
      <c r="L125" s="9">
        <f t="shared" si="36"/>
        <v>16.16611687525489</v>
      </c>
      <c r="M125" s="9">
        <f t="shared" si="36"/>
        <v>18.336221464224646</v>
      </c>
    </row>
    <row r="128" ht="12.75">
      <c r="A128" s="2">
        <v>1960</v>
      </c>
    </row>
    <row r="129" ht="12.75">
      <c r="A129" s="2">
        <v>1961</v>
      </c>
    </row>
    <row r="130" ht="12.75">
      <c r="A130" s="2">
        <v>1962</v>
      </c>
    </row>
    <row r="131" ht="12.75">
      <c r="A131" s="2">
        <v>1963</v>
      </c>
    </row>
    <row r="132" ht="12.75">
      <c r="A132" s="2">
        <v>1964</v>
      </c>
    </row>
    <row r="133" ht="12.75">
      <c r="A133" s="2">
        <v>1965</v>
      </c>
    </row>
    <row r="134" ht="12.75">
      <c r="A134" s="2">
        <v>1966</v>
      </c>
    </row>
    <row r="135" ht="12.75">
      <c r="A135" s="2">
        <v>1967</v>
      </c>
    </row>
    <row r="136" ht="12.75">
      <c r="A136" s="2">
        <v>1968</v>
      </c>
    </row>
    <row r="137" ht="12.75">
      <c r="A137" s="2">
        <v>1969</v>
      </c>
    </row>
    <row r="138" ht="12.75">
      <c r="A138" s="2">
        <v>1970</v>
      </c>
    </row>
    <row r="139" ht="12.75">
      <c r="A139" s="2">
        <v>1971</v>
      </c>
    </row>
    <row r="140" ht="12.75">
      <c r="A140" s="2">
        <v>1972</v>
      </c>
    </row>
    <row r="141" ht="12.75">
      <c r="A141" s="2">
        <v>1973</v>
      </c>
    </row>
    <row r="142" ht="12.75">
      <c r="A142" s="2">
        <v>1974</v>
      </c>
    </row>
    <row r="143" ht="12.75">
      <c r="A143" s="2">
        <v>1975</v>
      </c>
    </row>
    <row r="144" ht="12.75">
      <c r="A144" s="2">
        <v>1976</v>
      </c>
    </row>
    <row r="145" ht="12.75">
      <c r="A145" s="2">
        <v>1977</v>
      </c>
    </row>
    <row r="146" ht="12.75">
      <c r="A146" s="2">
        <v>1978</v>
      </c>
    </row>
    <row r="147" ht="12.75">
      <c r="A147" s="2">
        <v>1979</v>
      </c>
    </row>
    <row r="148" ht="12.75">
      <c r="A148" s="2">
        <v>1980</v>
      </c>
    </row>
    <row r="149" ht="12.75">
      <c r="A149" s="2">
        <v>1981</v>
      </c>
    </row>
    <row r="150" ht="12.75">
      <c r="A150" s="2">
        <v>1982</v>
      </c>
    </row>
    <row r="151" ht="12.75">
      <c r="A151" s="2">
        <v>1983</v>
      </c>
    </row>
    <row r="152" ht="12.75">
      <c r="A152" s="2">
        <v>1984</v>
      </c>
    </row>
    <row r="153" ht="12.75">
      <c r="A153" s="2">
        <v>1985</v>
      </c>
    </row>
    <row r="154" ht="12.75">
      <c r="A154" s="2">
        <v>1986</v>
      </c>
    </row>
    <row r="155" ht="12.75">
      <c r="A155" s="2">
        <v>1987</v>
      </c>
    </row>
    <row r="156" ht="12.75">
      <c r="A156" s="2">
        <v>1988</v>
      </c>
    </row>
    <row r="157" ht="12.75">
      <c r="A157" s="2">
        <v>1989</v>
      </c>
    </row>
    <row r="158" ht="12.75">
      <c r="A158" s="2">
        <v>1990</v>
      </c>
    </row>
    <row r="159" ht="12.75">
      <c r="A159" s="2">
        <v>1991</v>
      </c>
    </row>
    <row r="160" ht="12.75">
      <c r="A160" s="2">
        <v>1992</v>
      </c>
    </row>
    <row r="161" ht="12.75">
      <c r="A161" s="2">
        <v>1993</v>
      </c>
    </row>
    <row r="162" ht="12.75">
      <c r="A162" s="2">
        <v>1994</v>
      </c>
    </row>
    <row r="163" ht="12.75">
      <c r="A163" s="2">
        <v>1995</v>
      </c>
    </row>
    <row r="164" ht="12.75">
      <c r="A164" s="2">
        <v>1996</v>
      </c>
    </row>
    <row r="165" ht="12.75">
      <c r="A165" s="2">
        <v>1997</v>
      </c>
    </row>
    <row r="166" ht="12.75">
      <c r="A166" s="2">
        <v>1998</v>
      </c>
    </row>
    <row r="167" ht="12.75">
      <c r="A167" s="2">
        <v>1999</v>
      </c>
    </row>
    <row r="168" ht="12.75">
      <c r="A168" s="2">
        <v>2000</v>
      </c>
    </row>
    <row r="169" ht="12.75">
      <c r="A169" s="2">
        <v>2001</v>
      </c>
    </row>
    <row r="170" ht="12.75">
      <c r="A170" s="2">
        <v>2002</v>
      </c>
    </row>
    <row r="171" ht="12.75">
      <c r="A171" s="2">
        <v>2003</v>
      </c>
    </row>
    <row r="172" ht="12.75">
      <c r="A172" s="2">
        <v>2004</v>
      </c>
    </row>
    <row r="173" spans="1:13" ht="12.75">
      <c r="A173" s="2">
        <v>2005</v>
      </c>
      <c r="B173" s="3">
        <f>(B52/B51-1)*100</f>
        <v>3.376912997990056</v>
      </c>
      <c r="C173" s="3">
        <f aca="true" t="shared" si="37" ref="C173:M174">(C52/C51-1)*100</f>
        <v>3.183427020881835</v>
      </c>
      <c r="D173" s="3">
        <f t="shared" si="37"/>
        <v>3.5214262087606363</v>
      </c>
      <c r="E173" s="3">
        <f t="shared" si="37"/>
        <v>3.051764644071553</v>
      </c>
      <c r="F173" s="3">
        <f t="shared" si="37"/>
        <v>2.6062383481841866</v>
      </c>
      <c r="G173" s="3">
        <f t="shared" si="37"/>
        <v>5.261302195337181</v>
      </c>
      <c r="H173" s="3">
        <f t="shared" si="37"/>
        <v>4.605451363319912</v>
      </c>
      <c r="I173" s="3">
        <f t="shared" si="37"/>
        <v>1.9538273657101035</v>
      </c>
      <c r="J173" s="3">
        <f t="shared" si="37"/>
        <v>4.7793267656796035</v>
      </c>
      <c r="K173" s="3">
        <f t="shared" si="37"/>
        <v>1.9724998135195015</v>
      </c>
      <c r="L173" s="3">
        <f t="shared" si="37"/>
        <v>1.7518549703227748</v>
      </c>
      <c r="M173" s="3">
        <f t="shared" si="37"/>
        <v>4.292899450418464</v>
      </c>
    </row>
    <row r="174" spans="1:13" ht="12.75">
      <c r="A174" s="2">
        <v>2006</v>
      </c>
      <c r="B174" s="3">
        <f>(B53/B52-1)*100</f>
        <v>3.4687601607670926</v>
      </c>
      <c r="C174" s="3">
        <f t="shared" si="37"/>
        <v>3.697486736509603</v>
      </c>
      <c r="D174" s="3">
        <f t="shared" si="37"/>
        <v>4.9559721681248226</v>
      </c>
      <c r="E174" s="3">
        <f t="shared" si="37"/>
        <v>3.1722285380870296</v>
      </c>
      <c r="F174" s="3">
        <f t="shared" si="37"/>
        <v>2.9682439561923735</v>
      </c>
      <c r="G174" s="3">
        <f t="shared" si="37"/>
        <v>5.024742012297634</v>
      </c>
      <c r="H174" s="3">
        <f t="shared" si="37"/>
        <v>4.901488039539981</v>
      </c>
      <c r="I174" s="3">
        <f t="shared" si="37"/>
        <v>3.193692360621303</v>
      </c>
      <c r="J174" s="3">
        <f t="shared" si="37"/>
        <v>4.852391818457913</v>
      </c>
      <c r="K174" s="3">
        <f t="shared" si="37"/>
        <v>3.2986211793201825</v>
      </c>
      <c r="L174" s="3">
        <f t="shared" si="37"/>
        <v>2.078642776876949</v>
      </c>
      <c r="M174" s="3">
        <f t="shared" si="37"/>
        <v>4.0372976385721016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8"/>
  <sheetViews>
    <sheetView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41" sqref="O41"/>
    </sheetView>
  </sheetViews>
  <sheetFormatPr defaultColWidth="9.33203125" defaultRowHeight="12.75"/>
  <sheetData>
    <row r="1" ht="12.75">
      <c r="A1" t="s">
        <v>611</v>
      </c>
    </row>
    <row r="2" ht="12.75">
      <c r="A2" t="s">
        <v>674</v>
      </c>
    </row>
    <row r="3" ht="12.75">
      <c r="A3" t="s">
        <v>612</v>
      </c>
    </row>
    <row r="4" spans="2:3" ht="12.75">
      <c r="B4" t="s">
        <v>615</v>
      </c>
      <c r="C4" t="s">
        <v>616</v>
      </c>
    </row>
    <row r="5" spans="2:3" ht="12.75">
      <c r="B5" t="s">
        <v>613</v>
      </c>
      <c r="C5" t="s">
        <v>614</v>
      </c>
    </row>
    <row r="7" spans="1:13" ht="12.75">
      <c r="A7" t="s">
        <v>617</v>
      </c>
      <c r="B7" t="s">
        <v>618</v>
      </c>
      <c r="C7" t="s">
        <v>619</v>
      </c>
      <c r="D7" t="s">
        <v>620</v>
      </c>
      <c r="E7" t="s">
        <v>621</v>
      </c>
      <c r="F7" t="s">
        <v>622</v>
      </c>
      <c r="G7" t="s">
        <v>623</v>
      </c>
      <c r="H7" t="s">
        <v>624</v>
      </c>
      <c r="I7" t="s">
        <v>625</v>
      </c>
      <c r="J7" t="s">
        <v>626</v>
      </c>
      <c r="K7" t="s">
        <v>627</v>
      </c>
      <c r="L7" t="s">
        <v>628</v>
      </c>
      <c r="M7" t="s">
        <v>629</v>
      </c>
    </row>
    <row r="8" ht="12.75">
      <c r="A8" t="s">
        <v>630</v>
      </c>
    </row>
    <row r="9" spans="1:13" ht="12.75">
      <c r="A9" t="s">
        <v>631</v>
      </c>
      <c r="C9" t="s">
        <v>632</v>
      </c>
      <c r="D9" t="s">
        <v>632</v>
      </c>
      <c r="E9" t="s">
        <v>632</v>
      </c>
      <c r="F9" t="s">
        <v>632</v>
      </c>
      <c r="G9">
        <v>95.5</v>
      </c>
      <c r="H9">
        <v>95.7</v>
      </c>
      <c r="I9">
        <v>96</v>
      </c>
      <c r="J9">
        <v>96</v>
      </c>
      <c r="K9">
        <v>95.6</v>
      </c>
      <c r="L9">
        <v>95.6</v>
      </c>
      <c r="M9">
        <v>95.8</v>
      </c>
    </row>
    <row r="10" spans="1:13" ht="12.75">
      <c r="A10" t="s">
        <v>633</v>
      </c>
      <c r="C10">
        <v>100</v>
      </c>
      <c r="D10">
        <v>100</v>
      </c>
      <c r="E10">
        <v>100</v>
      </c>
      <c r="F10">
        <v>100</v>
      </c>
      <c r="G10">
        <v>100</v>
      </c>
      <c r="H10">
        <v>100</v>
      </c>
      <c r="I10">
        <v>100</v>
      </c>
      <c r="J10">
        <v>100</v>
      </c>
      <c r="K10">
        <v>100</v>
      </c>
      <c r="L10">
        <v>100</v>
      </c>
      <c r="M10">
        <v>100</v>
      </c>
    </row>
    <row r="11" spans="1:13" ht="12.75">
      <c r="A11" t="s">
        <v>634</v>
      </c>
      <c r="C11">
        <v>101.9</v>
      </c>
      <c r="D11">
        <v>101.4</v>
      </c>
      <c r="E11">
        <v>98.9</v>
      </c>
      <c r="F11">
        <v>98.2</v>
      </c>
      <c r="G11">
        <v>97.7</v>
      </c>
      <c r="H11">
        <v>96.3</v>
      </c>
      <c r="I11">
        <v>97</v>
      </c>
      <c r="J11">
        <v>97.4</v>
      </c>
      <c r="K11">
        <v>98.6</v>
      </c>
      <c r="L11">
        <v>98.3</v>
      </c>
      <c r="M11">
        <v>98.3</v>
      </c>
    </row>
    <row r="12" spans="1:13" ht="12.75">
      <c r="A12" t="s">
        <v>635</v>
      </c>
      <c r="C12">
        <v>108.7</v>
      </c>
      <c r="D12">
        <v>105.3</v>
      </c>
      <c r="E12">
        <v>102.3</v>
      </c>
      <c r="F12">
        <v>102.3</v>
      </c>
      <c r="G12">
        <v>102.6</v>
      </c>
      <c r="H12">
        <v>100.3</v>
      </c>
      <c r="I12">
        <v>98.9</v>
      </c>
      <c r="J12">
        <v>98.1</v>
      </c>
      <c r="K12">
        <v>97.8</v>
      </c>
      <c r="L12">
        <v>98</v>
      </c>
      <c r="M12">
        <v>98.6</v>
      </c>
    </row>
    <row r="13" spans="1:13" ht="12.75">
      <c r="A13" t="s">
        <v>636</v>
      </c>
      <c r="C13">
        <v>23.8</v>
      </c>
      <c r="D13">
        <v>19.9</v>
      </c>
      <c r="E13">
        <v>24</v>
      </c>
      <c r="F13">
        <v>28.2</v>
      </c>
      <c r="G13">
        <v>28.9</v>
      </c>
      <c r="H13">
        <v>30.2</v>
      </c>
      <c r="I13">
        <v>31.7</v>
      </c>
      <c r="J13">
        <v>33.2</v>
      </c>
      <c r="K13">
        <v>32.2</v>
      </c>
      <c r="L13">
        <v>33.3</v>
      </c>
      <c r="M13">
        <v>34.3</v>
      </c>
    </row>
    <row r="14" spans="1:13" ht="12.75">
      <c r="A14" t="s">
        <v>637</v>
      </c>
      <c r="C14">
        <v>36.6</v>
      </c>
      <c r="D14">
        <v>38.8</v>
      </c>
      <c r="E14">
        <v>39.3</v>
      </c>
      <c r="F14">
        <v>42.9</v>
      </c>
      <c r="G14">
        <v>42.2</v>
      </c>
      <c r="H14">
        <v>44</v>
      </c>
      <c r="I14">
        <v>47.2</v>
      </c>
      <c r="J14">
        <v>51.6</v>
      </c>
      <c r="K14">
        <v>49.3</v>
      </c>
      <c r="L14">
        <v>49.8</v>
      </c>
      <c r="M14">
        <v>54</v>
      </c>
    </row>
    <row r="15" spans="1:13" ht="12.75">
      <c r="A15" t="s">
        <v>638</v>
      </c>
      <c r="C15">
        <v>132.1</v>
      </c>
      <c r="D15">
        <v>129.8</v>
      </c>
      <c r="E15">
        <v>126.8</v>
      </c>
      <c r="F15">
        <v>126.1</v>
      </c>
      <c r="G15">
        <v>123.5</v>
      </c>
      <c r="H15">
        <v>122.8</v>
      </c>
      <c r="I15">
        <v>123.3</v>
      </c>
      <c r="J15">
        <v>126.1</v>
      </c>
      <c r="K15">
        <v>128.8</v>
      </c>
      <c r="L15">
        <v>127.9</v>
      </c>
      <c r="M15">
        <v>128.8</v>
      </c>
    </row>
    <row r="16" spans="1:13" ht="12.75">
      <c r="A16" t="s">
        <v>639</v>
      </c>
      <c r="C16">
        <v>120.8</v>
      </c>
      <c r="D16">
        <v>115.6</v>
      </c>
      <c r="E16">
        <v>111.1</v>
      </c>
      <c r="F16">
        <v>110.6</v>
      </c>
      <c r="G16">
        <v>109.6</v>
      </c>
      <c r="H16">
        <v>106.9</v>
      </c>
      <c r="I16">
        <v>107.4</v>
      </c>
      <c r="J16">
        <v>106.6</v>
      </c>
      <c r="K16">
        <v>102.3</v>
      </c>
      <c r="L16">
        <v>101.3</v>
      </c>
      <c r="M16">
        <v>100.9</v>
      </c>
    </row>
    <row r="17" spans="1:13" ht="12.75">
      <c r="A17" t="s">
        <v>640</v>
      </c>
      <c r="C17">
        <v>36.4</v>
      </c>
      <c r="D17">
        <v>43</v>
      </c>
      <c r="E17">
        <v>45</v>
      </c>
      <c r="F17">
        <v>48.2</v>
      </c>
      <c r="G17">
        <v>49.6</v>
      </c>
      <c r="H17">
        <v>50.3</v>
      </c>
      <c r="I17">
        <v>53.3</v>
      </c>
      <c r="J17">
        <v>54.3</v>
      </c>
      <c r="K17">
        <v>53.8</v>
      </c>
      <c r="L17">
        <v>54.5</v>
      </c>
      <c r="M17">
        <v>56</v>
      </c>
    </row>
    <row r="18" spans="1:13" ht="12.75">
      <c r="A18" t="s">
        <v>641</v>
      </c>
      <c r="C18">
        <v>89</v>
      </c>
      <c r="D18">
        <v>91.6</v>
      </c>
      <c r="E18">
        <v>97</v>
      </c>
      <c r="F18">
        <v>96.9</v>
      </c>
      <c r="G18">
        <v>100.6</v>
      </c>
      <c r="H18">
        <v>103.8</v>
      </c>
      <c r="I18">
        <v>108.4</v>
      </c>
      <c r="J18">
        <v>111.4</v>
      </c>
      <c r="K18">
        <v>113.8</v>
      </c>
      <c r="L18">
        <v>112.8</v>
      </c>
      <c r="M18">
        <v>114.2</v>
      </c>
    </row>
    <row r="19" spans="1:13" ht="12.75">
      <c r="A19" t="s">
        <v>642</v>
      </c>
      <c r="C19">
        <v>73.4</v>
      </c>
      <c r="D19">
        <v>76.2</v>
      </c>
      <c r="E19">
        <v>78</v>
      </c>
      <c r="F19">
        <v>75.9</v>
      </c>
      <c r="G19">
        <v>77.8</v>
      </c>
      <c r="H19">
        <v>75.4</v>
      </c>
      <c r="I19">
        <v>76.4</v>
      </c>
      <c r="J19">
        <v>75.4</v>
      </c>
      <c r="K19">
        <v>77.2</v>
      </c>
      <c r="L19">
        <v>78.7</v>
      </c>
      <c r="M19">
        <v>79.4</v>
      </c>
    </row>
    <row r="20" spans="1:13" ht="12.75">
      <c r="A20" t="s">
        <v>643</v>
      </c>
      <c r="C20">
        <v>81.5</v>
      </c>
      <c r="D20">
        <v>83.1</v>
      </c>
      <c r="E20">
        <v>81.2</v>
      </c>
      <c r="F20">
        <v>80.9</v>
      </c>
      <c r="G20">
        <v>80</v>
      </c>
      <c r="H20">
        <v>80.8</v>
      </c>
      <c r="I20">
        <v>82.5</v>
      </c>
      <c r="J20">
        <v>82.6</v>
      </c>
      <c r="K20">
        <v>84.6</v>
      </c>
      <c r="L20">
        <v>85.7</v>
      </c>
      <c r="M20">
        <v>87</v>
      </c>
    </row>
    <row r="21" spans="1:13" ht="12.75">
      <c r="A21" t="s">
        <v>644</v>
      </c>
      <c r="C21">
        <v>108.7</v>
      </c>
      <c r="D21">
        <v>107.2</v>
      </c>
      <c r="E21">
        <v>102.5</v>
      </c>
      <c r="F21">
        <v>102.1</v>
      </c>
      <c r="G21">
        <v>101.3</v>
      </c>
      <c r="H21">
        <v>99.6</v>
      </c>
      <c r="I21">
        <v>99</v>
      </c>
      <c r="J21">
        <v>100.1</v>
      </c>
      <c r="K21">
        <v>105.1</v>
      </c>
      <c r="L21">
        <v>104</v>
      </c>
      <c r="M21">
        <v>102.9</v>
      </c>
    </row>
    <row r="22" spans="1:13" ht="12.75">
      <c r="A22" t="s">
        <v>645</v>
      </c>
      <c r="C22">
        <v>79.5</v>
      </c>
      <c r="D22">
        <v>87.8</v>
      </c>
      <c r="E22">
        <v>89.8</v>
      </c>
      <c r="F22">
        <v>88.4</v>
      </c>
      <c r="G22">
        <v>88.4</v>
      </c>
      <c r="H22">
        <v>87.9</v>
      </c>
      <c r="I22">
        <v>90.1</v>
      </c>
      <c r="J22">
        <v>91.7</v>
      </c>
      <c r="K22">
        <v>96.1</v>
      </c>
      <c r="L22">
        <v>97.5</v>
      </c>
      <c r="M22">
        <v>98.5</v>
      </c>
    </row>
    <row r="23" spans="1:13" ht="12.75">
      <c r="A23" t="s">
        <v>646</v>
      </c>
      <c r="C23">
        <v>81.4</v>
      </c>
      <c r="D23">
        <v>80.2</v>
      </c>
      <c r="E23">
        <v>81.8</v>
      </c>
      <c r="F23">
        <v>82.9</v>
      </c>
      <c r="G23">
        <v>83.2</v>
      </c>
      <c r="H23">
        <v>84</v>
      </c>
      <c r="I23">
        <v>83.9</v>
      </c>
      <c r="J23">
        <v>84.7</v>
      </c>
      <c r="K23">
        <v>83.8</v>
      </c>
      <c r="L23">
        <v>82.4</v>
      </c>
      <c r="M23">
        <v>82.6</v>
      </c>
    </row>
    <row r="24" spans="1:13" ht="12.75">
      <c r="A24" t="s">
        <v>647</v>
      </c>
      <c r="C24">
        <v>31.4</v>
      </c>
      <c r="D24">
        <v>34.5</v>
      </c>
      <c r="E24">
        <v>38.2</v>
      </c>
      <c r="F24">
        <v>39.2</v>
      </c>
      <c r="G24">
        <v>42.6</v>
      </c>
      <c r="H24">
        <v>48.2</v>
      </c>
      <c r="I24">
        <v>49.1</v>
      </c>
      <c r="J24">
        <v>48.8</v>
      </c>
      <c r="K24">
        <v>45.7</v>
      </c>
      <c r="L24">
        <v>46.6</v>
      </c>
      <c r="M24">
        <v>47.5</v>
      </c>
    </row>
    <row r="25" spans="1:13" ht="12.75">
      <c r="A25" t="s">
        <v>648</v>
      </c>
      <c r="C25">
        <v>24.6</v>
      </c>
      <c r="D25">
        <v>29.6</v>
      </c>
      <c r="E25">
        <v>36.8</v>
      </c>
      <c r="F25">
        <v>38.5</v>
      </c>
      <c r="G25">
        <v>39.5</v>
      </c>
      <c r="H25">
        <v>44.3</v>
      </c>
      <c r="I25">
        <v>44.7</v>
      </c>
      <c r="J25">
        <v>46</v>
      </c>
      <c r="K25">
        <v>44.5</v>
      </c>
      <c r="L25">
        <v>45.3</v>
      </c>
      <c r="M25">
        <v>47.4</v>
      </c>
    </row>
    <row r="26" spans="1:13" ht="12.75">
      <c r="A26" t="s">
        <v>649</v>
      </c>
      <c r="C26">
        <v>118.3</v>
      </c>
      <c r="D26">
        <v>115.4</v>
      </c>
      <c r="E26">
        <v>112.3</v>
      </c>
      <c r="F26">
        <v>111.2</v>
      </c>
      <c r="G26">
        <v>107.2</v>
      </c>
      <c r="H26">
        <v>107.5</v>
      </c>
      <c r="I26">
        <v>109.6</v>
      </c>
      <c r="J26">
        <v>108.9</v>
      </c>
      <c r="K26">
        <v>105.6</v>
      </c>
      <c r="L26">
        <v>104.1</v>
      </c>
      <c r="M26">
        <v>104.5</v>
      </c>
    </row>
    <row r="27" spans="1:13" ht="12.75">
      <c r="A27" t="s">
        <v>650</v>
      </c>
      <c r="C27">
        <v>41.5</v>
      </c>
      <c r="D27">
        <v>41.4</v>
      </c>
      <c r="E27">
        <v>43.8</v>
      </c>
      <c r="F27">
        <v>42.7</v>
      </c>
      <c r="G27">
        <v>43.2</v>
      </c>
      <c r="H27">
        <v>45</v>
      </c>
      <c r="I27">
        <v>47.3</v>
      </c>
      <c r="J27">
        <v>52.5</v>
      </c>
      <c r="K27">
        <v>53.3</v>
      </c>
      <c r="L27">
        <v>55.9</v>
      </c>
      <c r="M27">
        <v>57.5</v>
      </c>
    </row>
    <row r="28" spans="1:13" ht="12.75">
      <c r="A28" t="s">
        <v>651</v>
      </c>
      <c r="C28" t="s">
        <v>632</v>
      </c>
      <c r="D28" t="s">
        <v>632</v>
      </c>
      <c r="E28" t="s">
        <v>632</v>
      </c>
      <c r="F28" t="s">
        <v>632</v>
      </c>
      <c r="G28">
        <v>62.8</v>
      </c>
      <c r="H28">
        <v>65.9</v>
      </c>
      <c r="I28">
        <v>68.2</v>
      </c>
      <c r="J28">
        <v>66.6</v>
      </c>
      <c r="K28">
        <v>64.5</v>
      </c>
      <c r="L28">
        <v>64.2</v>
      </c>
      <c r="M28">
        <v>65.4</v>
      </c>
    </row>
    <row r="29" spans="1:13" ht="12.75">
      <c r="A29" t="s">
        <v>652</v>
      </c>
      <c r="C29">
        <v>106.9</v>
      </c>
      <c r="D29">
        <v>103.5</v>
      </c>
      <c r="E29">
        <v>99.7</v>
      </c>
      <c r="F29">
        <v>100.1</v>
      </c>
      <c r="G29">
        <v>101.1</v>
      </c>
      <c r="H29">
        <v>100.7</v>
      </c>
      <c r="I29">
        <v>101.1</v>
      </c>
      <c r="J29">
        <v>102.4</v>
      </c>
      <c r="K29">
        <v>104.3</v>
      </c>
      <c r="L29">
        <v>101.6</v>
      </c>
      <c r="M29">
        <v>100.8</v>
      </c>
    </row>
    <row r="30" spans="1:13" ht="12.75">
      <c r="A30" t="s">
        <v>653</v>
      </c>
      <c r="C30">
        <v>111.8</v>
      </c>
      <c r="D30">
        <v>107.7</v>
      </c>
      <c r="E30">
        <v>103.4</v>
      </c>
      <c r="F30">
        <v>103.4</v>
      </c>
      <c r="G30">
        <v>101.6</v>
      </c>
      <c r="H30">
        <v>99.5</v>
      </c>
      <c r="I30">
        <v>101.2</v>
      </c>
      <c r="J30">
        <v>101.4</v>
      </c>
      <c r="K30">
        <v>99.2</v>
      </c>
      <c r="L30">
        <v>98.4</v>
      </c>
      <c r="M30">
        <v>98.9</v>
      </c>
    </row>
    <row r="31" spans="1:13" ht="12.75">
      <c r="A31" t="s">
        <v>654</v>
      </c>
      <c r="C31">
        <v>41.7</v>
      </c>
      <c r="D31">
        <v>44.1</v>
      </c>
      <c r="E31">
        <v>45.2</v>
      </c>
      <c r="F31">
        <v>46.9</v>
      </c>
      <c r="G31">
        <v>45.1</v>
      </c>
      <c r="H31">
        <v>49.5</v>
      </c>
      <c r="I31">
        <v>55.4</v>
      </c>
      <c r="J31">
        <v>52.7</v>
      </c>
      <c r="K31">
        <v>47</v>
      </c>
      <c r="L31">
        <v>46.2</v>
      </c>
      <c r="M31">
        <v>52.4</v>
      </c>
    </row>
    <row r="32" spans="1:13" ht="12.75">
      <c r="A32" t="s">
        <v>655</v>
      </c>
      <c r="C32">
        <v>70.6</v>
      </c>
      <c r="D32">
        <v>71.6</v>
      </c>
      <c r="E32">
        <v>71.2</v>
      </c>
      <c r="F32">
        <v>71.2</v>
      </c>
      <c r="G32">
        <v>70.9</v>
      </c>
      <c r="H32">
        <v>70.8</v>
      </c>
      <c r="I32">
        <v>72.4</v>
      </c>
      <c r="J32">
        <v>73.2</v>
      </c>
      <c r="K32">
        <v>79.3</v>
      </c>
      <c r="L32">
        <v>80.1</v>
      </c>
      <c r="M32">
        <v>80.5</v>
      </c>
    </row>
    <row r="33" spans="1:13" ht="12.75">
      <c r="A33" t="s">
        <v>656</v>
      </c>
      <c r="C33" t="s">
        <v>632</v>
      </c>
      <c r="D33" t="s">
        <v>632</v>
      </c>
      <c r="E33" t="s">
        <v>632</v>
      </c>
      <c r="F33">
        <v>33.7</v>
      </c>
      <c r="G33">
        <v>29.8</v>
      </c>
      <c r="H33">
        <v>34.4</v>
      </c>
      <c r="I33">
        <v>35.2</v>
      </c>
      <c r="J33">
        <v>35.2</v>
      </c>
      <c r="K33">
        <v>35.5</v>
      </c>
      <c r="L33">
        <v>36.3</v>
      </c>
      <c r="M33">
        <v>43.9</v>
      </c>
    </row>
    <row r="34" spans="1:13" ht="12.75">
      <c r="A34" t="s">
        <v>657</v>
      </c>
      <c r="C34">
        <v>70.4</v>
      </c>
      <c r="D34">
        <v>68.3</v>
      </c>
      <c r="E34">
        <v>68.6</v>
      </c>
      <c r="F34">
        <v>70.3</v>
      </c>
      <c r="G34">
        <v>70</v>
      </c>
      <c r="H34">
        <v>68.4</v>
      </c>
      <c r="I34">
        <v>68.8</v>
      </c>
      <c r="J34">
        <v>71</v>
      </c>
      <c r="K34">
        <v>70.7</v>
      </c>
      <c r="L34">
        <v>69.1</v>
      </c>
      <c r="M34">
        <v>68.9</v>
      </c>
    </row>
    <row r="35" spans="1:13" ht="12.75">
      <c r="A35" t="s">
        <v>658</v>
      </c>
      <c r="C35">
        <v>38.7</v>
      </c>
      <c r="D35">
        <v>39</v>
      </c>
      <c r="E35">
        <v>41.5</v>
      </c>
      <c r="F35">
        <v>41.4</v>
      </c>
      <c r="G35">
        <v>38.7</v>
      </c>
      <c r="H35">
        <v>41.1</v>
      </c>
      <c r="I35">
        <v>41.4</v>
      </c>
      <c r="J35">
        <v>42.2</v>
      </c>
      <c r="K35">
        <v>45.2</v>
      </c>
      <c r="L35">
        <v>48.7</v>
      </c>
      <c r="M35">
        <v>50.6</v>
      </c>
    </row>
    <row r="36" spans="1:13" ht="12.75">
      <c r="A36" t="s">
        <v>659</v>
      </c>
      <c r="C36">
        <v>115</v>
      </c>
      <c r="D36">
        <v>110.6</v>
      </c>
      <c r="E36">
        <v>107.6</v>
      </c>
      <c r="F36">
        <v>106.9</v>
      </c>
      <c r="G36">
        <v>107.2</v>
      </c>
      <c r="H36">
        <v>106.6</v>
      </c>
      <c r="I36">
        <v>107.4</v>
      </c>
      <c r="J36">
        <v>107.5</v>
      </c>
      <c r="K36">
        <v>113.2</v>
      </c>
      <c r="L36">
        <v>110.4</v>
      </c>
      <c r="M36">
        <v>110.7</v>
      </c>
    </row>
    <row r="37" spans="1:13" ht="12.75">
      <c r="A37" t="s">
        <v>660</v>
      </c>
      <c r="C37">
        <v>113.8</v>
      </c>
      <c r="D37">
        <v>122.2</v>
      </c>
      <c r="E37">
        <v>120.1</v>
      </c>
      <c r="F37">
        <v>117.6</v>
      </c>
      <c r="G37">
        <v>115.8</v>
      </c>
      <c r="H37">
        <v>118.5</v>
      </c>
      <c r="I37">
        <v>111</v>
      </c>
      <c r="J37">
        <v>113.6</v>
      </c>
      <c r="K37">
        <v>114.5</v>
      </c>
      <c r="L37">
        <v>114</v>
      </c>
      <c r="M37">
        <v>113.3</v>
      </c>
    </row>
    <row r="38" spans="1:13" ht="12.75">
      <c r="A38" t="s">
        <v>661</v>
      </c>
      <c r="C38">
        <v>84.8</v>
      </c>
      <c r="D38">
        <v>86.2</v>
      </c>
      <c r="E38">
        <v>99.9</v>
      </c>
      <c r="F38">
        <v>103.7</v>
      </c>
      <c r="G38">
        <v>106.8</v>
      </c>
      <c r="H38">
        <v>113</v>
      </c>
      <c r="I38">
        <v>110.4</v>
      </c>
      <c r="J38">
        <v>107.9</v>
      </c>
      <c r="K38">
        <v>101.9</v>
      </c>
      <c r="L38">
        <v>103.3</v>
      </c>
      <c r="M38">
        <v>103.4</v>
      </c>
    </row>
    <row r="39" spans="1:13" ht="12.75">
      <c r="A39" t="s">
        <v>662</v>
      </c>
      <c r="C39">
        <v>51.8</v>
      </c>
      <c r="D39">
        <v>51.7</v>
      </c>
      <c r="E39">
        <v>52.8</v>
      </c>
      <c r="F39">
        <v>54.9</v>
      </c>
      <c r="G39">
        <v>52.6</v>
      </c>
      <c r="H39">
        <v>53.1</v>
      </c>
      <c r="I39">
        <v>55.5</v>
      </c>
      <c r="J39">
        <v>56.3</v>
      </c>
      <c r="K39">
        <v>56.8</v>
      </c>
      <c r="L39">
        <v>57.8</v>
      </c>
      <c r="M39">
        <v>59.2</v>
      </c>
    </row>
    <row r="40" spans="1:13" ht="12.75">
      <c r="A40" t="s">
        <v>663</v>
      </c>
      <c r="C40" t="s">
        <v>632</v>
      </c>
      <c r="D40" t="s">
        <v>632</v>
      </c>
      <c r="E40" t="s">
        <v>632</v>
      </c>
      <c r="F40" t="s">
        <v>632</v>
      </c>
      <c r="G40" t="s">
        <v>632</v>
      </c>
      <c r="H40" t="s">
        <v>632</v>
      </c>
      <c r="I40" t="s">
        <v>632</v>
      </c>
      <c r="J40" t="s">
        <v>632</v>
      </c>
      <c r="K40">
        <v>36.3</v>
      </c>
      <c r="L40">
        <v>36</v>
      </c>
      <c r="M40">
        <v>35.7</v>
      </c>
    </row>
    <row r="41" spans="1:13" ht="12.75">
      <c r="A41" t="s">
        <v>664</v>
      </c>
      <c r="C41">
        <v>43.4</v>
      </c>
      <c r="D41">
        <v>43.4</v>
      </c>
      <c r="E41">
        <v>46.2</v>
      </c>
      <c r="F41">
        <v>46.8</v>
      </c>
      <c r="G41">
        <v>46.8</v>
      </c>
      <c r="H41">
        <v>51.3</v>
      </c>
      <c r="I41">
        <v>42.3</v>
      </c>
      <c r="J41">
        <v>47.2</v>
      </c>
      <c r="K41">
        <v>50.3</v>
      </c>
      <c r="L41">
        <v>53</v>
      </c>
      <c r="M41">
        <v>59.7</v>
      </c>
    </row>
    <row r="42" spans="1:13" ht="12.75">
      <c r="A42" t="s">
        <v>665</v>
      </c>
      <c r="C42">
        <v>100.1</v>
      </c>
      <c r="D42">
        <v>99.3</v>
      </c>
      <c r="E42">
        <v>105.4</v>
      </c>
      <c r="F42">
        <v>109.9</v>
      </c>
      <c r="G42">
        <v>114.7</v>
      </c>
      <c r="H42">
        <v>124.7</v>
      </c>
      <c r="I42">
        <v>111.7</v>
      </c>
      <c r="J42">
        <v>118.9</v>
      </c>
      <c r="K42">
        <v>121.8</v>
      </c>
      <c r="L42">
        <v>122.3</v>
      </c>
      <c r="M42">
        <v>138.1</v>
      </c>
    </row>
    <row r="43" spans="1:13" ht="12.75">
      <c r="A43" t="s">
        <v>666</v>
      </c>
      <c r="C43">
        <v>122.6</v>
      </c>
      <c r="D43">
        <v>121.7</v>
      </c>
      <c r="E43">
        <v>125.5</v>
      </c>
      <c r="F43">
        <v>122.3</v>
      </c>
      <c r="G43">
        <v>121</v>
      </c>
      <c r="H43">
        <v>121</v>
      </c>
      <c r="I43">
        <v>124.7</v>
      </c>
      <c r="J43">
        <v>135.4</v>
      </c>
      <c r="K43">
        <v>127.5</v>
      </c>
      <c r="L43">
        <v>120.9</v>
      </c>
      <c r="M43">
        <v>124.5</v>
      </c>
    </row>
    <row r="44" spans="1:13" ht="12.75">
      <c r="A44" t="s">
        <v>667</v>
      </c>
      <c r="C44">
        <v>145.6</v>
      </c>
      <c r="D44">
        <v>142.9</v>
      </c>
      <c r="E44">
        <v>129.9</v>
      </c>
      <c r="F44">
        <v>129.8</v>
      </c>
      <c r="G44">
        <v>131.6</v>
      </c>
      <c r="H44">
        <v>132.6</v>
      </c>
      <c r="I44">
        <v>138.2</v>
      </c>
      <c r="J44">
        <v>136.8</v>
      </c>
      <c r="K44">
        <v>130.8</v>
      </c>
      <c r="L44">
        <v>126.8</v>
      </c>
      <c r="M44">
        <v>125.7</v>
      </c>
    </row>
    <row r="45" spans="1:13" ht="12.75">
      <c r="A45" t="s">
        <v>668</v>
      </c>
      <c r="C45">
        <v>86.4</v>
      </c>
      <c r="D45">
        <v>88.2</v>
      </c>
      <c r="E45">
        <v>97.8</v>
      </c>
      <c r="F45">
        <v>98.8</v>
      </c>
      <c r="G45">
        <v>102.5</v>
      </c>
      <c r="H45">
        <v>117.8</v>
      </c>
      <c r="I45">
        <v>122.8</v>
      </c>
      <c r="J45">
        <v>117.6</v>
      </c>
      <c r="K45">
        <v>99.9</v>
      </c>
      <c r="L45">
        <v>91.1</v>
      </c>
      <c r="M45">
        <v>91.8</v>
      </c>
    </row>
    <row r="46" spans="1:13" ht="12.75">
      <c r="A46" t="s">
        <v>669</v>
      </c>
      <c r="C46">
        <v>161.6</v>
      </c>
      <c r="D46">
        <v>138.9</v>
      </c>
      <c r="E46">
        <v>136.6</v>
      </c>
      <c r="F46">
        <v>126.2</v>
      </c>
      <c r="G46">
        <v>145.9</v>
      </c>
      <c r="H46">
        <v>169.4</v>
      </c>
      <c r="I46">
        <v>151.1</v>
      </c>
      <c r="J46">
        <v>135.3</v>
      </c>
      <c r="K46">
        <v>119.5</v>
      </c>
      <c r="L46">
        <v>112.2</v>
      </c>
      <c r="M46">
        <v>106.4</v>
      </c>
    </row>
    <row r="50" spans="2:3" ht="12.75">
      <c r="B50" t="s">
        <v>615</v>
      </c>
      <c r="C50" t="s">
        <v>675</v>
      </c>
    </row>
    <row r="51" spans="2:3" ht="12.75">
      <c r="B51" t="s">
        <v>613</v>
      </c>
      <c r="C51" t="s">
        <v>614</v>
      </c>
    </row>
    <row r="53" spans="1:13" ht="12.75">
      <c r="A53" t="s">
        <v>617</v>
      </c>
      <c r="B53" t="s">
        <v>618</v>
      </c>
      <c r="C53" t="s">
        <v>619</v>
      </c>
      <c r="D53" t="s">
        <v>620</v>
      </c>
      <c r="E53" t="s">
        <v>621</v>
      </c>
      <c r="F53" t="s">
        <v>622</v>
      </c>
      <c r="G53" t="s">
        <v>623</v>
      </c>
      <c r="H53" t="s">
        <v>624</v>
      </c>
      <c r="I53" t="s">
        <v>625</v>
      </c>
      <c r="J53" t="s">
        <v>626</v>
      </c>
      <c r="K53" t="s">
        <v>627</v>
      </c>
      <c r="L53" t="s">
        <v>628</v>
      </c>
      <c r="M53" t="s">
        <v>629</v>
      </c>
    </row>
    <row r="54" ht="12.75">
      <c r="A54" t="s">
        <v>630</v>
      </c>
    </row>
    <row r="55" spans="1:13" ht="12.75">
      <c r="A55" t="s">
        <v>631</v>
      </c>
      <c r="C55" t="s">
        <v>632</v>
      </c>
      <c r="D55" t="s">
        <v>632</v>
      </c>
      <c r="E55" t="s">
        <v>632</v>
      </c>
      <c r="F55" t="s">
        <v>632</v>
      </c>
      <c r="G55">
        <v>94.1</v>
      </c>
      <c r="H55">
        <v>94.6</v>
      </c>
      <c r="I55">
        <v>95.1</v>
      </c>
      <c r="J55">
        <v>95</v>
      </c>
      <c r="K55">
        <v>94.5</v>
      </c>
      <c r="L55">
        <v>94.7</v>
      </c>
      <c r="M55">
        <v>95.3</v>
      </c>
    </row>
    <row r="56" spans="1:13" ht="12.75">
      <c r="A56" t="s">
        <v>633</v>
      </c>
      <c r="C56">
        <v>100</v>
      </c>
      <c r="D56">
        <v>100</v>
      </c>
      <c r="E56">
        <v>100</v>
      </c>
      <c r="F56">
        <v>100</v>
      </c>
      <c r="G56">
        <v>100</v>
      </c>
      <c r="H56">
        <v>100</v>
      </c>
      <c r="I56">
        <v>100</v>
      </c>
      <c r="J56">
        <v>100</v>
      </c>
      <c r="K56">
        <v>100</v>
      </c>
      <c r="L56">
        <v>100</v>
      </c>
      <c r="M56">
        <v>100</v>
      </c>
    </row>
    <row r="57" spans="1:13" ht="12.75">
      <c r="A57" t="s">
        <v>634</v>
      </c>
      <c r="C57">
        <v>101.3</v>
      </c>
      <c r="D57">
        <v>101.2</v>
      </c>
      <c r="E57">
        <v>99.2</v>
      </c>
      <c r="F57">
        <v>99.2</v>
      </c>
      <c r="G57">
        <v>98.9</v>
      </c>
      <c r="H57">
        <v>97.9</v>
      </c>
      <c r="I57">
        <v>98.3</v>
      </c>
      <c r="J57">
        <v>98.7</v>
      </c>
      <c r="K57">
        <v>99.7</v>
      </c>
      <c r="L57">
        <v>99.5</v>
      </c>
      <c r="M57">
        <v>99.5</v>
      </c>
    </row>
    <row r="58" spans="1:13" ht="12.75">
      <c r="A58" t="s">
        <v>635</v>
      </c>
      <c r="C58">
        <v>106.1</v>
      </c>
      <c r="D58">
        <v>102.2</v>
      </c>
      <c r="E58">
        <v>100.3</v>
      </c>
      <c r="F58">
        <v>101.3</v>
      </c>
      <c r="G58">
        <v>102.8</v>
      </c>
      <c r="H58">
        <v>101.4</v>
      </c>
      <c r="I58">
        <v>100.1</v>
      </c>
      <c r="J58">
        <v>100</v>
      </c>
      <c r="K58">
        <v>100.9</v>
      </c>
      <c r="L58">
        <v>99.5</v>
      </c>
      <c r="M58">
        <v>100.6</v>
      </c>
    </row>
    <row r="59" spans="1:13" ht="12.75">
      <c r="A59" t="s">
        <v>636</v>
      </c>
      <c r="C59" t="s">
        <v>632</v>
      </c>
      <c r="D59" t="s">
        <v>632</v>
      </c>
      <c r="E59" t="s">
        <v>632</v>
      </c>
      <c r="F59" t="s">
        <v>632</v>
      </c>
      <c r="G59">
        <v>49.3</v>
      </c>
      <c r="H59">
        <v>52.1</v>
      </c>
      <c r="I59">
        <v>53.1</v>
      </c>
      <c r="J59">
        <v>53</v>
      </c>
      <c r="K59">
        <v>48.6</v>
      </c>
      <c r="L59">
        <v>51.8</v>
      </c>
      <c r="M59">
        <v>54.4</v>
      </c>
    </row>
    <row r="60" spans="1:13" ht="12.75">
      <c r="A60" t="s">
        <v>637</v>
      </c>
      <c r="C60" t="s">
        <v>632</v>
      </c>
      <c r="D60" t="s">
        <v>632</v>
      </c>
      <c r="E60" t="s">
        <v>632</v>
      </c>
      <c r="F60" t="s">
        <v>632</v>
      </c>
      <c r="G60">
        <v>49.2</v>
      </c>
      <c r="H60">
        <v>50.4</v>
      </c>
      <c r="I60">
        <v>53.3</v>
      </c>
      <c r="J60">
        <v>56.1</v>
      </c>
      <c r="K60">
        <v>55.6</v>
      </c>
      <c r="L60">
        <v>56.7</v>
      </c>
      <c r="M60">
        <v>60.6</v>
      </c>
    </row>
    <row r="61" spans="1:13" ht="12.75">
      <c r="A61" t="s">
        <v>638</v>
      </c>
      <c r="C61">
        <v>133.6</v>
      </c>
      <c r="D61">
        <v>132</v>
      </c>
      <c r="E61">
        <v>134.5</v>
      </c>
      <c r="F61">
        <v>126.6</v>
      </c>
      <c r="G61">
        <v>127.3</v>
      </c>
      <c r="H61">
        <v>126.9</v>
      </c>
      <c r="I61">
        <v>127.8</v>
      </c>
      <c r="J61">
        <v>128</v>
      </c>
      <c r="K61">
        <v>129.5</v>
      </c>
      <c r="L61">
        <v>127.2</v>
      </c>
      <c r="M61">
        <v>126.8</v>
      </c>
    </row>
    <row r="62" spans="1:13" ht="12.75">
      <c r="A62" t="s">
        <v>639</v>
      </c>
      <c r="C62">
        <v>107.8</v>
      </c>
      <c r="D62">
        <v>103.9</v>
      </c>
      <c r="E62">
        <v>100.6</v>
      </c>
      <c r="F62">
        <v>103.3</v>
      </c>
      <c r="G62">
        <v>99.9</v>
      </c>
      <c r="H62">
        <v>97.4</v>
      </c>
      <c r="I62">
        <v>100.9</v>
      </c>
      <c r="J62">
        <v>99.7</v>
      </c>
      <c r="K62">
        <v>100.5</v>
      </c>
      <c r="L62">
        <v>98.7</v>
      </c>
      <c r="M62">
        <v>98.5</v>
      </c>
    </row>
    <row r="63" spans="1:13" ht="12.75">
      <c r="A63" t="s">
        <v>640</v>
      </c>
      <c r="C63" t="s">
        <v>632</v>
      </c>
      <c r="D63" t="s">
        <v>632</v>
      </c>
      <c r="E63" t="s">
        <v>632</v>
      </c>
      <c r="F63" t="s">
        <v>632</v>
      </c>
      <c r="G63">
        <v>65.1</v>
      </c>
      <c r="H63">
        <v>65.1</v>
      </c>
      <c r="I63">
        <v>68.1</v>
      </c>
      <c r="J63">
        <v>69.7</v>
      </c>
      <c r="K63">
        <v>62.2</v>
      </c>
      <c r="L63">
        <v>64</v>
      </c>
      <c r="M63">
        <v>65.6</v>
      </c>
    </row>
    <row r="64" spans="1:13" ht="12.75">
      <c r="A64" t="s">
        <v>641</v>
      </c>
      <c r="C64">
        <v>89.4</v>
      </c>
      <c r="D64">
        <v>90.3</v>
      </c>
      <c r="E64">
        <v>94.9</v>
      </c>
      <c r="F64">
        <v>101.2</v>
      </c>
      <c r="G64">
        <v>102.8</v>
      </c>
      <c r="H64">
        <v>104.5</v>
      </c>
      <c r="I64">
        <v>110.9</v>
      </c>
      <c r="J64">
        <v>112.6</v>
      </c>
      <c r="K64">
        <v>117.4</v>
      </c>
      <c r="L64">
        <v>116</v>
      </c>
      <c r="M64">
        <v>114.9</v>
      </c>
    </row>
    <row r="65" spans="1:13" ht="12.75">
      <c r="A65" t="s">
        <v>642</v>
      </c>
      <c r="C65">
        <v>82.8</v>
      </c>
      <c r="D65">
        <v>84.7</v>
      </c>
      <c r="E65">
        <v>90.3</v>
      </c>
      <c r="F65">
        <v>85</v>
      </c>
      <c r="G65">
        <v>91.3</v>
      </c>
      <c r="H65">
        <v>88.3</v>
      </c>
      <c r="I65">
        <v>80.8</v>
      </c>
      <c r="J65">
        <v>82.6</v>
      </c>
      <c r="K65">
        <v>85.1</v>
      </c>
      <c r="L65">
        <v>85.3</v>
      </c>
      <c r="M65">
        <v>85.1</v>
      </c>
    </row>
    <row r="66" spans="1:13" ht="12.75">
      <c r="A66" t="s">
        <v>643</v>
      </c>
      <c r="C66">
        <v>90.4</v>
      </c>
      <c r="D66">
        <v>91.4</v>
      </c>
      <c r="E66">
        <v>85.8</v>
      </c>
      <c r="F66">
        <v>86.1</v>
      </c>
      <c r="G66">
        <v>86.2</v>
      </c>
      <c r="H66">
        <v>86.2</v>
      </c>
      <c r="I66">
        <v>82.7</v>
      </c>
      <c r="J66">
        <v>84.4</v>
      </c>
      <c r="K66">
        <v>79.2</v>
      </c>
      <c r="L66">
        <v>81.9</v>
      </c>
      <c r="M66">
        <v>83.8</v>
      </c>
    </row>
    <row r="67" spans="1:13" ht="12.75">
      <c r="A67" t="s">
        <v>644</v>
      </c>
      <c r="C67">
        <v>110.8</v>
      </c>
      <c r="D67">
        <v>109.2</v>
      </c>
      <c r="E67">
        <v>107.8</v>
      </c>
      <c r="F67">
        <v>107.1</v>
      </c>
      <c r="G67">
        <v>109.6</v>
      </c>
      <c r="H67">
        <v>109.9</v>
      </c>
      <c r="I67">
        <v>109.7</v>
      </c>
      <c r="J67">
        <v>110.2</v>
      </c>
      <c r="K67">
        <v>107.7</v>
      </c>
      <c r="L67">
        <v>106.6</v>
      </c>
      <c r="M67">
        <v>106.5</v>
      </c>
    </row>
    <row r="68" spans="1:13" ht="12.75">
      <c r="A68" t="s">
        <v>645</v>
      </c>
      <c r="C68">
        <v>94.2</v>
      </c>
      <c r="D68">
        <v>102.8</v>
      </c>
      <c r="E68">
        <v>103</v>
      </c>
      <c r="F68">
        <v>98.7</v>
      </c>
      <c r="G68">
        <v>97.1</v>
      </c>
      <c r="H68">
        <v>96.7</v>
      </c>
      <c r="I68">
        <v>99</v>
      </c>
      <c r="J68">
        <v>99.9</v>
      </c>
      <c r="K68">
        <v>108.4</v>
      </c>
      <c r="L68">
        <v>109.7</v>
      </c>
      <c r="M68">
        <v>108.9</v>
      </c>
    </row>
    <row r="69" spans="1:13" ht="12.75">
      <c r="A69" t="s">
        <v>646</v>
      </c>
      <c r="C69" t="s">
        <v>632</v>
      </c>
      <c r="D69" t="s">
        <v>632</v>
      </c>
      <c r="E69" t="s">
        <v>632</v>
      </c>
      <c r="F69" t="s">
        <v>632</v>
      </c>
      <c r="G69">
        <v>90.4</v>
      </c>
      <c r="H69">
        <v>93.6</v>
      </c>
      <c r="I69">
        <v>92.6</v>
      </c>
      <c r="J69">
        <v>95.1</v>
      </c>
      <c r="K69">
        <v>93.4</v>
      </c>
      <c r="L69">
        <v>97.7</v>
      </c>
      <c r="M69">
        <v>100.1</v>
      </c>
    </row>
    <row r="70" spans="1:13" ht="12.75">
      <c r="A70" t="s">
        <v>647</v>
      </c>
      <c r="C70" t="s">
        <v>632</v>
      </c>
      <c r="D70" t="s">
        <v>632</v>
      </c>
      <c r="E70" t="s">
        <v>632</v>
      </c>
      <c r="F70" t="s">
        <v>632</v>
      </c>
      <c r="G70">
        <v>58.5</v>
      </c>
      <c r="H70">
        <v>64.5</v>
      </c>
      <c r="I70">
        <v>65.7</v>
      </c>
      <c r="J70">
        <v>64.7</v>
      </c>
      <c r="K70">
        <v>57.3</v>
      </c>
      <c r="L70">
        <v>58.7</v>
      </c>
      <c r="M70">
        <v>62</v>
      </c>
    </row>
    <row r="71" spans="1:13" ht="12.75">
      <c r="A71" t="s">
        <v>648</v>
      </c>
      <c r="C71" t="s">
        <v>632</v>
      </c>
      <c r="D71" t="s">
        <v>632</v>
      </c>
      <c r="E71" t="s">
        <v>632</v>
      </c>
      <c r="F71" t="s">
        <v>632</v>
      </c>
      <c r="G71">
        <v>51.9</v>
      </c>
      <c r="H71">
        <v>57.1</v>
      </c>
      <c r="I71">
        <v>58.4</v>
      </c>
      <c r="J71">
        <v>58.9</v>
      </c>
      <c r="K71">
        <v>53.7</v>
      </c>
      <c r="L71">
        <v>54</v>
      </c>
      <c r="M71">
        <v>56.4</v>
      </c>
    </row>
    <row r="72" spans="1:13" ht="12.75">
      <c r="A72" t="s">
        <v>649</v>
      </c>
      <c r="C72">
        <v>110.6</v>
      </c>
      <c r="D72">
        <v>106.3</v>
      </c>
      <c r="E72">
        <v>102.3</v>
      </c>
      <c r="F72">
        <v>105.5</v>
      </c>
      <c r="G72">
        <v>106.4</v>
      </c>
      <c r="H72">
        <v>106.2</v>
      </c>
      <c r="I72">
        <v>107.6</v>
      </c>
      <c r="J72">
        <v>109.8</v>
      </c>
      <c r="K72">
        <v>112</v>
      </c>
      <c r="L72">
        <v>112.9</v>
      </c>
      <c r="M72">
        <v>113.9</v>
      </c>
    </row>
    <row r="73" spans="1:13" ht="12.75">
      <c r="A73" t="s">
        <v>650</v>
      </c>
      <c r="C73" t="s">
        <v>632</v>
      </c>
      <c r="D73" t="s">
        <v>632</v>
      </c>
      <c r="E73" t="s">
        <v>632</v>
      </c>
      <c r="F73" t="s">
        <v>632</v>
      </c>
      <c r="G73">
        <v>51.4</v>
      </c>
      <c r="H73">
        <v>53.4</v>
      </c>
      <c r="I73">
        <v>58.9</v>
      </c>
      <c r="J73">
        <v>63.8</v>
      </c>
      <c r="K73">
        <v>59</v>
      </c>
      <c r="L73">
        <v>61.9</v>
      </c>
      <c r="M73">
        <v>63</v>
      </c>
    </row>
    <row r="74" spans="1:13" ht="12.75">
      <c r="A74" t="s">
        <v>651</v>
      </c>
      <c r="C74" t="s">
        <v>632</v>
      </c>
      <c r="D74" t="s">
        <v>632</v>
      </c>
      <c r="E74" t="s">
        <v>632</v>
      </c>
      <c r="F74" t="s">
        <v>632</v>
      </c>
      <c r="G74">
        <v>75.2</v>
      </c>
      <c r="H74">
        <v>78.6</v>
      </c>
      <c r="I74">
        <v>79.2</v>
      </c>
      <c r="J74">
        <v>77.5</v>
      </c>
      <c r="K74">
        <v>77.6</v>
      </c>
      <c r="L74">
        <v>76.1</v>
      </c>
      <c r="M74">
        <v>77.3</v>
      </c>
    </row>
    <row r="75" spans="1:13" ht="12.75">
      <c r="A75" t="s">
        <v>652</v>
      </c>
      <c r="C75">
        <v>97.3</v>
      </c>
      <c r="D75">
        <v>92.6</v>
      </c>
      <c r="E75">
        <v>89.3</v>
      </c>
      <c r="F75">
        <v>91.5</v>
      </c>
      <c r="G75">
        <v>93.9</v>
      </c>
      <c r="H75">
        <v>92.2</v>
      </c>
      <c r="I75">
        <v>95.7</v>
      </c>
      <c r="J75">
        <v>97.1</v>
      </c>
      <c r="K75">
        <v>100.1</v>
      </c>
      <c r="L75">
        <v>95.9</v>
      </c>
      <c r="M75">
        <v>94.5</v>
      </c>
    </row>
    <row r="76" spans="1:13" ht="12.75">
      <c r="A76" t="s">
        <v>653</v>
      </c>
      <c r="C76">
        <v>111.5</v>
      </c>
      <c r="D76">
        <v>106.3</v>
      </c>
      <c r="E76">
        <v>103.2</v>
      </c>
      <c r="F76">
        <v>107.2</v>
      </c>
      <c r="G76">
        <v>104.8</v>
      </c>
      <c r="H76">
        <v>104.2</v>
      </c>
      <c r="I76">
        <v>103</v>
      </c>
      <c r="J76">
        <v>102.4</v>
      </c>
      <c r="K76">
        <v>104.7</v>
      </c>
      <c r="L76">
        <v>105.2</v>
      </c>
      <c r="M76">
        <v>105.8</v>
      </c>
    </row>
    <row r="77" spans="1:13" ht="12.75">
      <c r="A77" t="s">
        <v>654</v>
      </c>
      <c r="C77" t="s">
        <v>632</v>
      </c>
      <c r="D77" t="s">
        <v>632</v>
      </c>
      <c r="E77" t="s">
        <v>632</v>
      </c>
      <c r="F77" t="s">
        <v>632</v>
      </c>
      <c r="G77">
        <v>47.7</v>
      </c>
      <c r="H77">
        <v>53.8</v>
      </c>
      <c r="I77">
        <v>58.9</v>
      </c>
      <c r="J77">
        <v>55</v>
      </c>
      <c r="K77">
        <v>50.3</v>
      </c>
      <c r="L77">
        <v>51.2</v>
      </c>
      <c r="M77">
        <v>59</v>
      </c>
    </row>
    <row r="78" spans="1:13" ht="12.75">
      <c r="A78" t="s">
        <v>655</v>
      </c>
      <c r="C78">
        <v>84.4</v>
      </c>
      <c r="D78">
        <v>82.7</v>
      </c>
      <c r="E78">
        <v>81.2</v>
      </c>
      <c r="F78">
        <v>84.8</v>
      </c>
      <c r="G78">
        <v>85.6</v>
      </c>
      <c r="H78">
        <v>85.7</v>
      </c>
      <c r="I78">
        <v>82.9</v>
      </c>
      <c r="J78">
        <v>83.2</v>
      </c>
      <c r="K78">
        <v>88.3</v>
      </c>
      <c r="L78">
        <v>88.6</v>
      </c>
      <c r="M78">
        <v>87.9</v>
      </c>
    </row>
    <row r="79" spans="1:13" ht="12.75">
      <c r="A79" t="s">
        <v>656</v>
      </c>
      <c r="C79" t="s">
        <v>632</v>
      </c>
      <c r="D79" t="s">
        <v>632</v>
      </c>
      <c r="E79" t="s">
        <v>632</v>
      </c>
      <c r="F79" t="s">
        <v>632</v>
      </c>
      <c r="G79">
        <v>45.5</v>
      </c>
      <c r="H79">
        <v>51.5</v>
      </c>
      <c r="I79">
        <v>51.5</v>
      </c>
      <c r="J79">
        <v>50.1</v>
      </c>
      <c r="K79">
        <v>47.1</v>
      </c>
      <c r="L79">
        <v>46.6</v>
      </c>
      <c r="M79">
        <v>56.1</v>
      </c>
    </row>
    <row r="80" spans="1:13" ht="12.75">
      <c r="A80" t="s">
        <v>657</v>
      </c>
      <c r="C80" t="s">
        <v>632</v>
      </c>
      <c r="D80" t="s">
        <v>632</v>
      </c>
      <c r="E80" t="s">
        <v>632</v>
      </c>
      <c r="F80" t="s">
        <v>632</v>
      </c>
      <c r="G80">
        <v>88.4</v>
      </c>
      <c r="H80">
        <v>86.6</v>
      </c>
      <c r="I80">
        <v>85.5</v>
      </c>
      <c r="J80">
        <v>86.6</v>
      </c>
      <c r="K80">
        <v>86</v>
      </c>
      <c r="L80">
        <v>83.3</v>
      </c>
      <c r="M80">
        <v>82.3</v>
      </c>
    </row>
    <row r="81" spans="1:13" ht="12.75">
      <c r="A81" t="s">
        <v>658</v>
      </c>
      <c r="C81" t="s">
        <v>632</v>
      </c>
      <c r="D81" t="s">
        <v>632</v>
      </c>
      <c r="E81" t="s">
        <v>632</v>
      </c>
      <c r="F81" t="s">
        <v>632</v>
      </c>
      <c r="G81">
        <v>48.9</v>
      </c>
      <c r="H81">
        <v>52.1</v>
      </c>
      <c r="I81">
        <v>51.5</v>
      </c>
      <c r="J81">
        <v>51.9</v>
      </c>
      <c r="K81">
        <v>54.5</v>
      </c>
      <c r="L81">
        <v>58.1</v>
      </c>
      <c r="M81">
        <v>59</v>
      </c>
    </row>
    <row r="82" spans="1:13" ht="12.75">
      <c r="A82" t="s">
        <v>659</v>
      </c>
      <c r="C82">
        <v>119.1</v>
      </c>
      <c r="D82">
        <v>111.6</v>
      </c>
      <c r="E82">
        <v>108.5</v>
      </c>
      <c r="F82">
        <v>110.1</v>
      </c>
      <c r="G82">
        <v>112.7</v>
      </c>
      <c r="H82">
        <v>111.4</v>
      </c>
      <c r="I82">
        <v>112</v>
      </c>
      <c r="J82">
        <v>113.3</v>
      </c>
      <c r="K82">
        <v>114.8</v>
      </c>
      <c r="L82">
        <v>113.6</v>
      </c>
      <c r="M82">
        <v>114.2</v>
      </c>
    </row>
    <row r="83" spans="1:13" ht="12.75">
      <c r="A83" t="s">
        <v>660</v>
      </c>
      <c r="C83">
        <v>118.9</v>
      </c>
      <c r="D83">
        <v>118.3</v>
      </c>
      <c r="E83">
        <v>114</v>
      </c>
      <c r="F83">
        <v>118.7</v>
      </c>
      <c r="G83">
        <v>118.3</v>
      </c>
      <c r="H83">
        <v>121.3</v>
      </c>
      <c r="I83">
        <v>111.9</v>
      </c>
      <c r="J83">
        <v>114.4</v>
      </c>
      <c r="K83">
        <v>116.1</v>
      </c>
      <c r="L83">
        <v>114</v>
      </c>
      <c r="M83">
        <v>111.1</v>
      </c>
    </row>
    <row r="84" spans="1:13" ht="12.75">
      <c r="A84" t="s">
        <v>661</v>
      </c>
      <c r="C84">
        <v>85.1</v>
      </c>
      <c r="D84">
        <v>86.4</v>
      </c>
      <c r="E84">
        <v>99.4</v>
      </c>
      <c r="F84">
        <v>99.7</v>
      </c>
      <c r="G84">
        <v>101.6</v>
      </c>
      <c r="H84">
        <v>107.2</v>
      </c>
      <c r="I84">
        <v>106.1</v>
      </c>
      <c r="J84">
        <v>103.6</v>
      </c>
      <c r="K84">
        <v>96.8</v>
      </c>
      <c r="L84">
        <v>98.5</v>
      </c>
      <c r="M84">
        <v>98.7</v>
      </c>
    </row>
    <row r="85" spans="1:13" ht="12.75">
      <c r="A85" t="s">
        <v>662</v>
      </c>
      <c r="C85" t="s">
        <v>632</v>
      </c>
      <c r="D85" t="s">
        <v>632</v>
      </c>
      <c r="E85" t="s">
        <v>632</v>
      </c>
      <c r="F85" t="s">
        <v>632</v>
      </c>
      <c r="G85" t="s">
        <v>632</v>
      </c>
      <c r="H85" t="s">
        <v>632</v>
      </c>
      <c r="I85" t="s">
        <v>632</v>
      </c>
      <c r="J85" t="s">
        <v>632</v>
      </c>
      <c r="K85">
        <v>74.6</v>
      </c>
      <c r="L85">
        <v>75.9</v>
      </c>
      <c r="M85">
        <v>78.6</v>
      </c>
    </row>
    <row r="86" spans="1:13" ht="12.75">
      <c r="A86" t="s">
        <v>663</v>
      </c>
      <c r="C86" t="s">
        <v>632</v>
      </c>
      <c r="D86" t="s">
        <v>632</v>
      </c>
      <c r="E86" t="s">
        <v>632</v>
      </c>
      <c r="F86" t="s">
        <v>632</v>
      </c>
      <c r="G86" t="s">
        <v>632</v>
      </c>
      <c r="H86" t="s">
        <v>632</v>
      </c>
      <c r="I86" t="s">
        <v>632</v>
      </c>
      <c r="J86" t="s">
        <v>632</v>
      </c>
      <c r="K86">
        <v>53.1</v>
      </c>
      <c r="L86">
        <v>51.2</v>
      </c>
      <c r="M86">
        <v>50.8</v>
      </c>
    </row>
    <row r="87" spans="1:13" ht="12.75">
      <c r="A87" t="s">
        <v>664</v>
      </c>
      <c r="C87" t="s">
        <v>632</v>
      </c>
      <c r="D87" t="s">
        <v>632</v>
      </c>
      <c r="E87" t="s">
        <v>632</v>
      </c>
      <c r="F87" t="s">
        <v>632</v>
      </c>
      <c r="G87">
        <v>67.1</v>
      </c>
      <c r="H87">
        <v>74</v>
      </c>
      <c r="I87">
        <v>54.8</v>
      </c>
      <c r="J87">
        <v>61.5</v>
      </c>
      <c r="K87">
        <v>63.7</v>
      </c>
      <c r="L87">
        <v>65.4</v>
      </c>
      <c r="M87">
        <v>72.8</v>
      </c>
    </row>
    <row r="88" spans="1:13" ht="12.75">
      <c r="A88" t="s">
        <v>665</v>
      </c>
      <c r="C88">
        <v>127.8</v>
      </c>
      <c r="D88">
        <v>125.5</v>
      </c>
      <c r="E88">
        <v>128.5</v>
      </c>
      <c r="F88">
        <v>144.5</v>
      </c>
      <c r="G88">
        <v>154.3</v>
      </c>
      <c r="H88">
        <v>165.6</v>
      </c>
      <c r="I88">
        <v>149.8</v>
      </c>
      <c r="J88">
        <v>153.6</v>
      </c>
      <c r="K88">
        <v>146.9</v>
      </c>
      <c r="L88">
        <v>146.9</v>
      </c>
      <c r="M88">
        <v>161.6</v>
      </c>
    </row>
    <row r="89" spans="1:13" ht="12.75">
      <c r="A89" t="s">
        <v>666</v>
      </c>
      <c r="C89">
        <v>139.4</v>
      </c>
      <c r="D89">
        <v>139.3</v>
      </c>
      <c r="E89">
        <v>147.2</v>
      </c>
      <c r="F89">
        <v>150.1</v>
      </c>
      <c r="G89">
        <v>152.1</v>
      </c>
      <c r="H89">
        <v>155.4</v>
      </c>
      <c r="I89">
        <v>153.2</v>
      </c>
      <c r="J89">
        <v>158.3</v>
      </c>
      <c r="K89">
        <v>147.2</v>
      </c>
      <c r="L89">
        <v>141.7</v>
      </c>
      <c r="M89">
        <v>149.8</v>
      </c>
    </row>
    <row r="90" spans="1:13" ht="12.75">
      <c r="A90" t="s">
        <v>667</v>
      </c>
      <c r="C90">
        <v>148.4</v>
      </c>
      <c r="D90">
        <v>141.2</v>
      </c>
      <c r="E90">
        <v>133.5</v>
      </c>
      <c r="F90">
        <v>140.9</v>
      </c>
      <c r="G90">
        <v>143.1</v>
      </c>
      <c r="H90">
        <v>145.7</v>
      </c>
      <c r="I90">
        <v>152</v>
      </c>
      <c r="J90">
        <v>156.2</v>
      </c>
      <c r="K90">
        <v>148.6</v>
      </c>
      <c r="L90">
        <v>145.7</v>
      </c>
      <c r="M90">
        <v>143.6</v>
      </c>
    </row>
    <row r="91" spans="1:13" ht="12.75">
      <c r="A91" t="s">
        <v>668</v>
      </c>
      <c r="C91" t="s">
        <v>632</v>
      </c>
      <c r="D91" t="s">
        <v>632</v>
      </c>
      <c r="E91" t="s">
        <v>632</v>
      </c>
      <c r="F91" t="s">
        <v>632</v>
      </c>
      <c r="G91" t="s">
        <v>632</v>
      </c>
      <c r="H91" t="s">
        <v>632</v>
      </c>
      <c r="I91" t="s">
        <v>632</v>
      </c>
      <c r="J91" t="s">
        <v>632</v>
      </c>
      <c r="K91" t="s">
        <v>632</v>
      </c>
      <c r="L91" t="s">
        <v>632</v>
      </c>
      <c r="M91" t="s">
        <v>632</v>
      </c>
    </row>
    <row r="92" spans="1:13" ht="12.75">
      <c r="A92" t="s">
        <v>669</v>
      </c>
      <c r="C92" t="s">
        <v>632</v>
      </c>
      <c r="D92" t="s">
        <v>632</v>
      </c>
      <c r="E92" t="s">
        <v>632</v>
      </c>
      <c r="F92" t="s">
        <v>632</v>
      </c>
      <c r="G92" t="s">
        <v>632</v>
      </c>
      <c r="H92" t="s">
        <v>632</v>
      </c>
      <c r="I92" t="s">
        <v>632</v>
      </c>
      <c r="J92" t="s">
        <v>632</v>
      </c>
      <c r="K92" t="s">
        <v>632</v>
      </c>
      <c r="L92" t="s">
        <v>632</v>
      </c>
      <c r="M92" t="s">
        <v>632</v>
      </c>
    </row>
    <row r="96" spans="2:3" ht="12.75">
      <c r="B96" t="s">
        <v>615</v>
      </c>
      <c r="C96" t="s">
        <v>676</v>
      </c>
    </row>
    <row r="97" spans="2:3" ht="12.75">
      <c r="B97" t="s">
        <v>613</v>
      </c>
      <c r="C97" t="s">
        <v>614</v>
      </c>
    </row>
    <row r="99" spans="1:13" ht="12.75">
      <c r="A99" t="s">
        <v>617</v>
      </c>
      <c r="B99" t="s">
        <v>618</v>
      </c>
      <c r="C99" t="s">
        <v>619</v>
      </c>
      <c r="D99" t="s">
        <v>620</v>
      </c>
      <c r="E99" t="s">
        <v>621</v>
      </c>
      <c r="F99" t="s">
        <v>622</v>
      </c>
      <c r="G99" t="s">
        <v>623</v>
      </c>
      <c r="H99" t="s">
        <v>624</v>
      </c>
      <c r="I99" t="s">
        <v>625</v>
      </c>
      <c r="J99" t="s">
        <v>626</v>
      </c>
      <c r="K99" t="s">
        <v>627</v>
      </c>
      <c r="L99" t="s">
        <v>628</v>
      </c>
      <c r="M99" t="s">
        <v>629</v>
      </c>
    </row>
    <row r="100" ht="12.75">
      <c r="A100" t="s">
        <v>630</v>
      </c>
    </row>
    <row r="101" spans="1:13" ht="12.75">
      <c r="A101" t="s">
        <v>631</v>
      </c>
      <c r="C101" t="s">
        <v>632</v>
      </c>
      <c r="D101" t="s">
        <v>632</v>
      </c>
      <c r="E101" t="s">
        <v>632</v>
      </c>
      <c r="F101" t="s">
        <v>632</v>
      </c>
      <c r="G101">
        <v>91.3</v>
      </c>
      <c r="H101">
        <v>91.8</v>
      </c>
      <c r="I101">
        <v>91.9</v>
      </c>
      <c r="J101">
        <v>91.9</v>
      </c>
      <c r="K101">
        <v>91.6</v>
      </c>
      <c r="L101">
        <v>92</v>
      </c>
      <c r="M101">
        <v>92.3</v>
      </c>
    </row>
    <row r="102" spans="1:13" ht="12.75">
      <c r="A102" t="s">
        <v>633</v>
      </c>
      <c r="C102">
        <v>100</v>
      </c>
      <c r="D102">
        <v>100</v>
      </c>
      <c r="E102">
        <v>100</v>
      </c>
      <c r="F102">
        <v>100</v>
      </c>
      <c r="G102">
        <v>100</v>
      </c>
      <c r="H102">
        <v>100</v>
      </c>
      <c r="I102">
        <v>100</v>
      </c>
      <c r="J102">
        <v>100</v>
      </c>
      <c r="K102">
        <v>100</v>
      </c>
      <c r="L102">
        <v>100</v>
      </c>
      <c r="M102">
        <v>100</v>
      </c>
    </row>
    <row r="103" spans="1:13" ht="12.75">
      <c r="A103" t="s">
        <v>634</v>
      </c>
      <c r="C103">
        <v>103.6</v>
      </c>
      <c r="D103">
        <v>102.9</v>
      </c>
      <c r="E103">
        <v>100.3</v>
      </c>
      <c r="F103">
        <v>99.4</v>
      </c>
      <c r="G103">
        <v>99</v>
      </c>
      <c r="H103">
        <v>97.4</v>
      </c>
      <c r="I103">
        <v>98</v>
      </c>
      <c r="J103">
        <v>98.1</v>
      </c>
      <c r="K103">
        <v>99.7</v>
      </c>
      <c r="L103">
        <v>99.4</v>
      </c>
      <c r="M103">
        <v>99.5</v>
      </c>
    </row>
    <row r="104" spans="1:13" ht="12.75">
      <c r="A104" t="s">
        <v>635</v>
      </c>
      <c r="C104">
        <v>113.5</v>
      </c>
      <c r="D104">
        <v>110.3</v>
      </c>
      <c r="E104">
        <v>105.1</v>
      </c>
      <c r="F104">
        <v>105.4</v>
      </c>
      <c r="G104">
        <v>105</v>
      </c>
      <c r="H104">
        <v>102.1</v>
      </c>
      <c r="I104">
        <v>103.1</v>
      </c>
      <c r="J104">
        <v>101.5</v>
      </c>
      <c r="K104">
        <v>99.4</v>
      </c>
      <c r="L104">
        <v>101.2</v>
      </c>
      <c r="M104">
        <v>101.3</v>
      </c>
    </row>
    <row r="105" spans="1:13" ht="12.75">
      <c r="A105" t="s">
        <v>636</v>
      </c>
      <c r="C105" t="s">
        <v>632</v>
      </c>
      <c r="D105" t="s">
        <v>632</v>
      </c>
      <c r="E105" t="s">
        <v>632</v>
      </c>
      <c r="F105" t="s">
        <v>632</v>
      </c>
      <c r="G105">
        <v>15.4</v>
      </c>
      <c r="H105">
        <v>16.3</v>
      </c>
      <c r="I105">
        <v>16.9</v>
      </c>
      <c r="J105">
        <v>18.1</v>
      </c>
      <c r="K105">
        <v>17.5</v>
      </c>
      <c r="L105">
        <v>19.4</v>
      </c>
      <c r="M105">
        <v>20.6</v>
      </c>
    </row>
    <row r="106" spans="1:13" ht="12.75">
      <c r="A106" t="s">
        <v>637</v>
      </c>
      <c r="C106" t="s">
        <v>632</v>
      </c>
      <c r="D106" t="s">
        <v>632</v>
      </c>
      <c r="E106" t="s">
        <v>632</v>
      </c>
      <c r="F106" t="s">
        <v>632</v>
      </c>
      <c r="G106">
        <v>32.8</v>
      </c>
      <c r="H106">
        <v>34.2</v>
      </c>
      <c r="I106">
        <v>37.3</v>
      </c>
      <c r="J106">
        <v>41.6</v>
      </c>
      <c r="K106">
        <v>39.5</v>
      </c>
      <c r="L106">
        <v>39.9</v>
      </c>
      <c r="M106">
        <v>44.1</v>
      </c>
    </row>
    <row r="107" spans="1:13" ht="12.75">
      <c r="A107" t="s">
        <v>638</v>
      </c>
      <c r="C107">
        <v>134.1</v>
      </c>
      <c r="D107">
        <v>131.9</v>
      </c>
      <c r="E107">
        <v>128.8</v>
      </c>
      <c r="F107">
        <v>128.3</v>
      </c>
      <c r="G107">
        <v>126.3</v>
      </c>
      <c r="H107">
        <v>127.1</v>
      </c>
      <c r="I107">
        <v>128.9</v>
      </c>
      <c r="J107">
        <v>127.2</v>
      </c>
      <c r="K107">
        <v>128</v>
      </c>
      <c r="L107">
        <v>128.9</v>
      </c>
      <c r="M107">
        <v>131.4</v>
      </c>
    </row>
    <row r="108" spans="1:13" ht="12.75">
      <c r="A108" t="s">
        <v>639</v>
      </c>
      <c r="C108">
        <v>133</v>
      </c>
      <c r="D108">
        <v>126.9</v>
      </c>
      <c r="E108">
        <v>121.5</v>
      </c>
      <c r="F108">
        <v>121.5</v>
      </c>
      <c r="G108">
        <v>120.6</v>
      </c>
      <c r="H108">
        <v>118.1</v>
      </c>
      <c r="I108">
        <v>117.8</v>
      </c>
      <c r="J108">
        <v>115.5</v>
      </c>
      <c r="K108">
        <v>111.3</v>
      </c>
      <c r="L108">
        <v>109.7</v>
      </c>
      <c r="M108">
        <v>108.9</v>
      </c>
    </row>
    <row r="109" spans="1:13" ht="12.75">
      <c r="A109" t="s">
        <v>640</v>
      </c>
      <c r="C109" t="s">
        <v>632</v>
      </c>
      <c r="D109" t="s">
        <v>632</v>
      </c>
      <c r="E109" t="s">
        <v>632</v>
      </c>
      <c r="F109" t="s">
        <v>632</v>
      </c>
      <c r="G109">
        <v>30.4</v>
      </c>
      <c r="H109">
        <v>31.4</v>
      </c>
      <c r="I109">
        <v>33</v>
      </c>
      <c r="J109">
        <v>34.5</v>
      </c>
      <c r="K109">
        <v>34.6</v>
      </c>
      <c r="L109">
        <v>35.8</v>
      </c>
      <c r="M109">
        <v>37.1</v>
      </c>
    </row>
    <row r="110" spans="1:13" ht="12.75">
      <c r="A110" t="s">
        <v>641</v>
      </c>
      <c r="C110">
        <v>85.2</v>
      </c>
      <c r="D110">
        <v>86</v>
      </c>
      <c r="E110">
        <v>93.1</v>
      </c>
      <c r="F110">
        <v>93.4</v>
      </c>
      <c r="G110">
        <v>96.5</v>
      </c>
      <c r="H110">
        <v>100</v>
      </c>
      <c r="I110">
        <v>107.3</v>
      </c>
      <c r="J110">
        <v>108</v>
      </c>
      <c r="K110">
        <v>107.4</v>
      </c>
      <c r="L110">
        <v>109.6</v>
      </c>
      <c r="M110">
        <v>111.3</v>
      </c>
    </row>
    <row r="111" spans="1:13" ht="12.75">
      <c r="A111" t="s">
        <v>642</v>
      </c>
      <c r="C111">
        <v>60.2</v>
      </c>
      <c r="D111">
        <v>62.2</v>
      </c>
      <c r="E111">
        <v>66.3</v>
      </c>
      <c r="F111">
        <v>63.6</v>
      </c>
      <c r="G111">
        <v>64.9</v>
      </c>
      <c r="H111">
        <v>63.8</v>
      </c>
      <c r="I111">
        <v>64.3</v>
      </c>
      <c r="J111">
        <v>68.6</v>
      </c>
      <c r="K111">
        <v>68.4</v>
      </c>
      <c r="L111">
        <v>69.6</v>
      </c>
      <c r="M111">
        <v>71.5</v>
      </c>
    </row>
    <row r="112" spans="1:13" ht="12.75">
      <c r="A112" t="s">
        <v>643</v>
      </c>
      <c r="C112">
        <v>77.7</v>
      </c>
      <c r="D112">
        <v>79.1</v>
      </c>
      <c r="E112">
        <v>75.6</v>
      </c>
      <c r="F112">
        <v>75.6</v>
      </c>
      <c r="G112">
        <v>75.2</v>
      </c>
      <c r="H112">
        <v>76.1</v>
      </c>
      <c r="I112">
        <v>77.1</v>
      </c>
      <c r="J112">
        <v>77.9</v>
      </c>
      <c r="K112">
        <v>78</v>
      </c>
      <c r="L112">
        <v>79.2</v>
      </c>
      <c r="M112">
        <v>81</v>
      </c>
    </row>
    <row r="113" spans="1:13" ht="12.75">
      <c r="A113" t="s">
        <v>644</v>
      </c>
      <c r="C113">
        <v>105.1</v>
      </c>
      <c r="D113">
        <v>102.6</v>
      </c>
      <c r="E113">
        <v>98.1</v>
      </c>
      <c r="F113">
        <v>98.4</v>
      </c>
      <c r="G113">
        <v>97.3</v>
      </c>
      <c r="H113">
        <v>95.4</v>
      </c>
      <c r="I113">
        <v>95.2</v>
      </c>
      <c r="J113">
        <v>97.5</v>
      </c>
      <c r="K113">
        <v>105.4</v>
      </c>
      <c r="L113">
        <v>104.4</v>
      </c>
      <c r="M113">
        <v>103.6</v>
      </c>
    </row>
    <row r="114" spans="1:13" ht="12.75">
      <c r="A114" t="s">
        <v>645</v>
      </c>
      <c r="C114">
        <v>79.3</v>
      </c>
      <c r="D114">
        <v>89.7</v>
      </c>
      <c r="E114">
        <v>95.4</v>
      </c>
      <c r="F114">
        <v>91.4</v>
      </c>
      <c r="G114">
        <v>91.3</v>
      </c>
      <c r="H114">
        <v>90.2</v>
      </c>
      <c r="I114">
        <v>92.5</v>
      </c>
      <c r="J114">
        <v>93</v>
      </c>
      <c r="K114">
        <v>99</v>
      </c>
      <c r="L114">
        <v>100.7</v>
      </c>
      <c r="M114">
        <v>101.4</v>
      </c>
    </row>
    <row r="115" spans="1:13" ht="12.75">
      <c r="A115" t="s">
        <v>646</v>
      </c>
      <c r="C115" t="s">
        <v>632</v>
      </c>
      <c r="D115" t="s">
        <v>632</v>
      </c>
      <c r="E115" t="s">
        <v>632</v>
      </c>
      <c r="F115" t="s">
        <v>632</v>
      </c>
      <c r="G115">
        <v>79.6</v>
      </c>
      <c r="H115">
        <v>80.4</v>
      </c>
      <c r="I115">
        <v>79.9</v>
      </c>
      <c r="J115">
        <v>80.9</v>
      </c>
      <c r="K115">
        <v>73.9</v>
      </c>
      <c r="L115">
        <v>72.7</v>
      </c>
      <c r="M115">
        <v>73.5</v>
      </c>
    </row>
    <row r="116" spans="1:13" ht="12.75">
      <c r="A116" t="s">
        <v>647</v>
      </c>
      <c r="C116" t="s">
        <v>632</v>
      </c>
      <c r="D116" t="s">
        <v>632</v>
      </c>
      <c r="E116" t="s">
        <v>632</v>
      </c>
      <c r="F116" t="s">
        <v>632</v>
      </c>
      <c r="G116">
        <v>26</v>
      </c>
      <c r="H116">
        <v>29.2</v>
      </c>
      <c r="I116">
        <v>30.6</v>
      </c>
      <c r="J116">
        <v>30.5</v>
      </c>
      <c r="K116">
        <v>29.2</v>
      </c>
      <c r="L116">
        <v>30</v>
      </c>
      <c r="M116">
        <v>30.2</v>
      </c>
    </row>
    <row r="117" spans="1:13" ht="12.75">
      <c r="A117" t="s">
        <v>648</v>
      </c>
      <c r="C117" t="s">
        <v>632</v>
      </c>
      <c r="D117" t="s">
        <v>632</v>
      </c>
      <c r="E117" t="s">
        <v>632</v>
      </c>
      <c r="F117" t="s">
        <v>632</v>
      </c>
      <c r="G117">
        <v>25.4</v>
      </c>
      <c r="H117">
        <v>28.4</v>
      </c>
      <c r="I117">
        <v>28.4</v>
      </c>
      <c r="J117">
        <v>29.2</v>
      </c>
      <c r="K117">
        <v>28.8</v>
      </c>
      <c r="L117">
        <v>29.4</v>
      </c>
      <c r="M117">
        <v>30.3</v>
      </c>
    </row>
    <row r="118" spans="1:13" ht="12.75">
      <c r="A118" t="s">
        <v>649</v>
      </c>
      <c r="C118">
        <v>143.7</v>
      </c>
      <c r="D118">
        <v>143.7</v>
      </c>
      <c r="E118">
        <v>138</v>
      </c>
      <c r="F118">
        <v>134.4</v>
      </c>
      <c r="G118">
        <v>130.9</v>
      </c>
      <c r="H118">
        <v>136</v>
      </c>
      <c r="I118">
        <v>136</v>
      </c>
      <c r="J118">
        <v>132.7</v>
      </c>
      <c r="K118">
        <v>127.5</v>
      </c>
      <c r="L118">
        <v>127.4</v>
      </c>
      <c r="M118">
        <v>128.7</v>
      </c>
    </row>
    <row r="119" spans="1:13" ht="12.75">
      <c r="A119" t="s">
        <v>650</v>
      </c>
      <c r="C119" t="s">
        <v>632</v>
      </c>
      <c r="D119" t="s">
        <v>632</v>
      </c>
      <c r="E119" t="s">
        <v>632</v>
      </c>
      <c r="F119" t="s">
        <v>632</v>
      </c>
      <c r="G119">
        <v>31.1</v>
      </c>
      <c r="H119">
        <v>33.3</v>
      </c>
      <c r="I119">
        <v>36.1</v>
      </c>
      <c r="J119">
        <v>42</v>
      </c>
      <c r="K119">
        <v>40.6</v>
      </c>
      <c r="L119">
        <v>43.2</v>
      </c>
      <c r="M119">
        <v>44.4</v>
      </c>
    </row>
    <row r="120" spans="1:13" ht="12.75">
      <c r="A120" t="s">
        <v>651</v>
      </c>
      <c r="C120" t="s">
        <v>632</v>
      </c>
      <c r="D120" t="s">
        <v>632</v>
      </c>
      <c r="E120" t="s">
        <v>632</v>
      </c>
      <c r="F120" t="s">
        <v>632</v>
      </c>
      <c r="G120">
        <v>49.9</v>
      </c>
      <c r="H120">
        <v>53.4</v>
      </c>
      <c r="I120">
        <v>55.9</v>
      </c>
      <c r="J120">
        <v>54.6</v>
      </c>
      <c r="K120">
        <v>53.1</v>
      </c>
      <c r="L120">
        <v>52.4</v>
      </c>
      <c r="M120">
        <v>52.8</v>
      </c>
    </row>
    <row r="121" spans="1:13" ht="12.75">
      <c r="A121" t="s">
        <v>652</v>
      </c>
      <c r="C121">
        <v>107.4</v>
      </c>
      <c r="D121">
        <v>102.9</v>
      </c>
      <c r="E121">
        <v>100.6</v>
      </c>
      <c r="F121">
        <v>100.7</v>
      </c>
      <c r="G121">
        <v>101.9</v>
      </c>
      <c r="H121">
        <v>101.6</v>
      </c>
      <c r="I121">
        <v>102.6</v>
      </c>
      <c r="J121">
        <v>103.7</v>
      </c>
      <c r="K121">
        <v>103</v>
      </c>
      <c r="L121">
        <v>101.4</v>
      </c>
      <c r="M121">
        <v>100.9</v>
      </c>
    </row>
    <row r="122" spans="1:13" ht="12.75">
      <c r="A122" t="s">
        <v>653</v>
      </c>
      <c r="C122">
        <v>109.6</v>
      </c>
      <c r="D122">
        <v>104.8</v>
      </c>
      <c r="E122">
        <v>99.4</v>
      </c>
      <c r="F122">
        <v>101.1</v>
      </c>
      <c r="G122">
        <v>102.3</v>
      </c>
      <c r="H122">
        <v>101</v>
      </c>
      <c r="I122">
        <v>103.5</v>
      </c>
      <c r="J122">
        <v>101.6</v>
      </c>
      <c r="K122">
        <v>98</v>
      </c>
      <c r="L122">
        <v>98.8</v>
      </c>
      <c r="M122">
        <v>99.5</v>
      </c>
    </row>
    <row r="123" spans="1:13" ht="12.75">
      <c r="A123" t="s">
        <v>654</v>
      </c>
      <c r="C123" t="s">
        <v>632</v>
      </c>
      <c r="D123" t="s">
        <v>632</v>
      </c>
      <c r="E123" t="s">
        <v>632</v>
      </c>
      <c r="F123" t="s">
        <v>632</v>
      </c>
      <c r="G123">
        <v>33.5</v>
      </c>
      <c r="H123">
        <v>37.4</v>
      </c>
      <c r="I123">
        <v>40.6</v>
      </c>
      <c r="J123">
        <v>37.2</v>
      </c>
      <c r="K123">
        <v>32.4</v>
      </c>
      <c r="L123">
        <v>33</v>
      </c>
      <c r="M123">
        <v>37.8</v>
      </c>
    </row>
    <row r="124" spans="1:13" ht="12.75">
      <c r="A124" t="s">
        <v>655</v>
      </c>
      <c r="C124">
        <v>64.4</v>
      </c>
      <c r="D124">
        <v>66.7</v>
      </c>
      <c r="E124">
        <v>66.5</v>
      </c>
      <c r="F124">
        <v>66.2</v>
      </c>
      <c r="G124">
        <v>65.8</v>
      </c>
      <c r="H124">
        <v>67.1</v>
      </c>
      <c r="I124">
        <v>68</v>
      </c>
      <c r="J124">
        <v>68.8</v>
      </c>
      <c r="K124">
        <v>69.8</v>
      </c>
      <c r="L124">
        <v>72.1</v>
      </c>
      <c r="M124">
        <v>73.5</v>
      </c>
    </row>
    <row r="125" spans="1:13" ht="12.75">
      <c r="A125" t="s">
        <v>656</v>
      </c>
      <c r="C125" t="s">
        <v>632</v>
      </c>
      <c r="D125" t="s">
        <v>632</v>
      </c>
      <c r="E125" t="s">
        <v>632</v>
      </c>
      <c r="F125" t="s">
        <v>632</v>
      </c>
      <c r="G125">
        <v>16.3</v>
      </c>
      <c r="H125">
        <v>18.8</v>
      </c>
      <c r="I125">
        <v>19.7</v>
      </c>
      <c r="J125">
        <v>19.5</v>
      </c>
      <c r="K125">
        <v>21.2</v>
      </c>
      <c r="L125">
        <v>21.1</v>
      </c>
      <c r="M125">
        <v>27.6</v>
      </c>
    </row>
    <row r="126" spans="1:13" ht="12.75">
      <c r="A126" t="s">
        <v>657</v>
      </c>
      <c r="C126" t="s">
        <v>632</v>
      </c>
      <c r="D126" t="s">
        <v>632</v>
      </c>
      <c r="E126" t="s">
        <v>632</v>
      </c>
      <c r="F126" t="s">
        <v>632</v>
      </c>
      <c r="G126">
        <v>66.5</v>
      </c>
      <c r="H126">
        <v>65.3</v>
      </c>
      <c r="I126">
        <v>67.5</v>
      </c>
      <c r="J126">
        <v>68.8</v>
      </c>
      <c r="K126">
        <v>65.6</v>
      </c>
      <c r="L126">
        <v>64.1</v>
      </c>
      <c r="M126">
        <v>64.6</v>
      </c>
    </row>
    <row r="127" spans="1:13" ht="12.75">
      <c r="A127" t="s">
        <v>658</v>
      </c>
      <c r="C127" t="s">
        <v>632</v>
      </c>
      <c r="D127" t="s">
        <v>632</v>
      </c>
      <c r="E127" t="s">
        <v>632</v>
      </c>
      <c r="F127" t="s">
        <v>632</v>
      </c>
      <c r="G127">
        <v>25.5</v>
      </c>
      <c r="H127">
        <v>26.7</v>
      </c>
      <c r="I127">
        <v>27.3</v>
      </c>
      <c r="J127">
        <v>29.4</v>
      </c>
      <c r="K127">
        <v>29.5</v>
      </c>
      <c r="L127">
        <v>33.9</v>
      </c>
      <c r="M127">
        <v>35</v>
      </c>
    </row>
    <row r="128" spans="1:13" ht="12.75">
      <c r="A128" t="s">
        <v>659</v>
      </c>
      <c r="C128">
        <v>112.5</v>
      </c>
      <c r="D128">
        <v>108.5</v>
      </c>
      <c r="E128">
        <v>105.1</v>
      </c>
      <c r="F128">
        <v>104.9</v>
      </c>
      <c r="G128">
        <v>106.1</v>
      </c>
      <c r="H128">
        <v>105.4</v>
      </c>
      <c r="I128">
        <v>107.7</v>
      </c>
      <c r="J128">
        <v>107</v>
      </c>
      <c r="K128">
        <v>107.9</v>
      </c>
      <c r="L128">
        <v>106.7</v>
      </c>
      <c r="M128">
        <v>106.4</v>
      </c>
    </row>
    <row r="129" spans="1:13" ht="12.75">
      <c r="A129" t="s">
        <v>660</v>
      </c>
      <c r="C129">
        <v>113</v>
      </c>
      <c r="D129">
        <v>120.7</v>
      </c>
      <c r="E129">
        <v>120.6</v>
      </c>
      <c r="F129">
        <v>118.1</v>
      </c>
      <c r="G129">
        <v>118.4</v>
      </c>
      <c r="H129">
        <v>123.6</v>
      </c>
      <c r="I129">
        <v>115.5</v>
      </c>
      <c r="J129">
        <v>117.8</v>
      </c>
      <c r="K129">
        <v>113.6</v>
      </c>
      <c r="L129">
        <v>112.1</v>
      </c>
      <c r="M129">
        <v>110.7</v>
      </c>
    </row>
    <row r="130" spans="1:13" ht="12.75">
      <c r="A130" t="s">
        <v>661</v>
      </c>
      <c r="C130">
        <v>77.6</v>
      </c>
      <c r="D130">
        <v>79.2</v>
      </c>
      <c r="E130">
        <v>92.2</v>
      </c>
      <c r="F130">
        <v>97</v>
      </c>
      <c r="G130">
        <v>99.6</v>
      </c>
      <c r="H130">
        <v>106.7</v>
      </c>
      <c r="I130">
        <v>105</v>
      </c>
      <c r="J130">
        <v>103.9</v>
      </c>
      <c r="K130">
        <v>96.9</v>
      </c>
      <c r="L130">
        <v>98.4</v>
      </c>
      <c r="M130">
        <v>98.4</v>
      </c>
    </row>
    <row r="131" spans="1:13" ht="12.75">
      <c r="A131" t="s">
        <v>662</v>
      </c>
      <c r="C131" t="s">
        <v>632</v>
      </c>
      <c r="D131" t="s">
        <v>632</v>
      </c>
      <c r="E131" t="s">
        <v>632</v>
      </c>
      <c r="F131" t="s">
        <v>632</v>
      </c>
      <c r="G131" t="s">
        <v>632</v>
      </c>
      <c r="H131" t="s">
        <v>632</v>
      </c>
      <c r="I131" t="s">
        <v>632</v>
      </c>
      <c r="J131" t="s">
        <v>632</v>
      </c>
      <c r="K131">
        <v>43.7</v>
      </c>
      <c r="L131">
        <v>45.6</v>
      </c>
      <c r="M131">
        <v>46.8</v>
      </c>
    </row>
    <row r="132" spans="1:13" ht="12.75">
      <c r="A132" t="s">
        <v>663</v>
      </c>
      <c r="C132" t="s">
        <v>632</v>
      </c>
      <c r="D132" t="s">
        <v>632</v>
      </c>
      <c r="E132" t="s">
        <v>632</v>
      </c>
      <c r="F132" t="s">
        <v>632</v>
      </c>
      <c r="G132" t="s">
        <v>632</v>
      </c>
      <c r="H132" t="s">
        <v>632</v>
      </c>
      <c r="I132" t="s">
        <v>632</v>
      </c>
      <c r="J132" t="s">
        <v>632</v>
      </c>
      <c r="K132">
        <v>24.6</v>
      </c>
      <c r="L132">
        <v>24.4</v>
      </c>
      <c r="M132">
        <v>23.1</v>
      </c>
    </row>
    <row r="133" spans="1:13" ht="12.75">
      <c r="A133" t="s">
        <v>664</v>
      </c>
      <c r="C133" t="s">
        <v>632</v>
      </c>
      <c r="D133" t="s">
        <v>632</v>
      </c>
      <c r="E133" t="s">
        <v>632</v>
      </c>
      <c r="F133" t="s">
        <v>632</v>
      </c>
      <c r="G133">
        <v>32.9</v>
      </c>
      <c r="H133">
        <v>32.8</v>
      </c>
      <c r="I133">
        <v>26.5</v>
      </c>
      <c r="J133">
        <v>30.1</v>
      </c>
      <c r="K133">
        <v>30.2</v>
      </c>
      <c r="L133">
        <v>39.9</v>
      </c>
      <c r="M133">
        <v>43.2</v>
      </c>
    </row>
    <row r="134" spans="1:13" ht="12.75">
      <c r="A134" t="s">
        <v>665</v>
      </c>
      <c r="C134">
        <v>78.9</v>
      </c>
      <c r="D134">
        <v>80.7</v>
      </c>
      <c r="E134">
        <v>85.8</v>
      </c>
      <c r="F134">
        <v>92.1</v>
      </c>
      <c r="G134">
        <v>100.4</v>
      </c>
      <c r="H134">
        <v>114.7</v>
      </c>
      <c r="I134">
        <v>104.8</v>
      </c>
      <c r="J134">
        <v>111.7</v>
      </c>
      <c r="K134">
        <v>109.1</v>
      </c>
      <c r="L134">
        <v>111</v>
      </c>
      <c r="M134">
        <v>126.3</v>
      </c>
    </row>
    <row r="135" spans="1:13" ht="12.75">
      <c r="A135" t="s">
        <v>666</v>
      </c>
      <c r="C135">
        <v>119.9</v>
      </c>
      <c r="D135">
        <v>121.1</v>
      </c>
      <c r="E135">
        <v>123.9</v>
      </c>
      <c r="F135">
        <v>122</v>
      </c>
      <c r="G135">
        <v>118.7</v>
      </c>
      <c r="H135">
        <v>123.6</v>
      </c>
      <c r="I135">
        <v>131.2</v>
      </c>
      <c r="J135">
        <v>143.8</v>
      </c>
      <c r="K135">
        <v>131.2</v>
      </c>
      <c r="L135">
        <v>126</v>
      </c>
      <c r="M135">
        <v>130.7</v>
      </c>
    </row>
    <row r="136" spans="1:13" ht="12.75">
      <c r="A136" t="s">
        <v>667</v>
      </c>
      <c r="C136">
        <v>174.3</v>
      </c>
      <c r="D136">
        <v>172.1</v>
      </c>
      <c r="E136">
        <v>155.3</v>
      </c>
      <c r="F136">
        <v>154.2</v>
      </c>
      <c r="G136">
        <v>149.7</v>
      </c>
      <c r="H136">
        <v>143</v>
      </c>
      <c r="I136">
        <v>150</v>
      </c>
      <c r="J136">
        <v>146.7</v>
      </c>
      <c r="K136">
        <v>132.3</v>
      </c>
      <c r="L136">
        <v>129.5</v>
      </c>
      <c r="M136">
        <v>128.5</v>
      </c>
    </row>
    <row r="137" spans="1:13" ht="12.75">
      <c r="A137" t="s">
        <v>668</v>
      </c>
      <c r="C137" t="s">
        <v>632</v>
      </c>
      <c r="D137" t="s">
        <v>632</v>
      </c>
      <c r="E137" t="s">
        <v>632</v>
      </c>
      <c r="F137" t="s">
        <v>632</v>
      </c>
      <c r="G137" t="s">
        <v>632</v>
      </c>
      <c r="H137" t="s">
        <v>632</v>
      </c>
      <c r="I137" t="s">
        <v>632</v>
      </c>
      <c r="J137" t="s">
        <v>632</v>
      </c>
      <c r="K137" t="s">
        <v>632</v>
      </c>
      <c r="L137" t="s">
        <v>632</v>
      </c>
      <c r="M137" t="s">
        <v>632</v>
      </c>
    </row>
    <row r="138" spans="1:13" ht="12.75">
      <c r="A138" t="s">
        <v>669</v>
      </c>
      <c r="C138" t="s">
        <v>632</v>
      </c>
      <c r="D138" t="s">
        <v>632</v>
      </c>
      <c r="E138" t="s">
        <v>632</v>
      </c>
      <c r="F138" t="s">
        <v>632</v>
      </c>
      <c r="G138" t="s">
        <v>632</v>
      </c>
      <c r="H138" t="s">
        <v>632</v>
      </c>
      <c r="I138" t="s">
        <v>632</v>
      </c>
      <c r="J138" t="s">
        <v>632</v>
      </c>
      <c r="K138" t="s">
        <v>632</v>
      </c>
      <c r="L138" t="s">
        <v>632</v>
      </c>
      <c r="M138" t="s">
        <v>632</v>
      </c>
    </row>
    <row r="142" spans="2:3" ht="12.75">
      <c r="B142" t="s">
        <v>615</v>
      </c>
      <c r="C142" t="s">
        <v>677</v>
      </c>
    </row>
    <row r="143" spans="2:3" ht="12.75">
      <c r="B143" t="s">
        <v>613</v>
      </c>
      <c r="C143" t="s">
        <v>614</v>
      </c>
    </row>
    <row r="145" spans="1:13" ht="12.75">
      <c r="A145" t="s">
        <v>617</v>
      </c>
      <c r="B145" t="s">
        <v>618</v>
      </c>
      <c r="C145" t="s">
        <v>619</v>
      </c>
      <c r="D145" t="s">
        <v>620</v>
      </c>
      <c r="E145" t="s">
        <v>621</v>
      </c>
      <c r="F145" t="s">
        <v>622</v>
      </c>
      <c r="G145" t="s">
        <v>623</v>
      </c>
      <c r="H145" t="s">
        <v>624</v>
      </c>
      <c r="I145" t="s">
        <v>625</v>
      </c>
      <c r="J145" t="s">
        <v>626</v>
      </c>
      <c r="K145" t="s">
        <v>627</v>
      </c>
      <c r="L145" t="s">
        <v>628</v>
      </c>
      <c r="M145" t="s">
        <v>629</v>
      </c>
    </row>
    <row r="146" ht="12.75">
      <c r="A146" t="s">
        <v>630</v>
      </c>
    </row>
    <row r="147" spans="1:13" ht="12.75">
      <c r="A147" t="s">
        <v>631</v>
      </c>
      <c r="C147" t="s">
        <v>632</v>
      </c>
      <c r="D147" t="s">
        <v>632</v>
      </c>
      <c r="E147" t="s">
        <v>632</v>
      </c>
      <c r="F147" t="s">
        <v>632</v>
      </c>
      <c r="G147">
        <v>97.3</v>
      </c>
      <c r="H147">
        <v>97.4</v>
      </c>
      <c r="I147">
        <v>97.6</v>
      </c>
      <c r="J147">
        <v>97.6</v>
      </c>
      <c r="K147">
        <v>97.1</v>
      </c>
      <c r="L147">
        <v>97</v>
      </c>
      <c r="M147">
        <v>97.4</v>
      </c>
    </row>
    <row r="148" spans="1:13" ht="12.75">
      <c r="A148" t="s">
        <v>633</v>
      </c>
      <c r="C148">
        <v>100</v>
      </c>
      <c r="D148">
        <v>100</v>
      </c>
      <c r="E148">
        <v>100</v>
      </c>
      <c r="F148">
        <v>100</v>
      </c>
      <c r="G148">
        <v>100</v>
      </c>
      <c r="H148">
        <v>100</v>
      </c>
      <c r="I148">
        <v>100</v>
      </c>
      <c r="J148">
        <v>100</v>
      </c>
      <c r="K148">
        <v>100</v>
      </c>
      <c r="L148">
        <v>100</v>
      </c>
      <c r="M148">
        <v>100</v>
      </c>
    </row>
    <row r="149" spans="1:13" ht="12.75">
      <c r="A149" t="s">
        <v>634</v>
      </c>
      <c r="C149">
        <v>101</v>
      </c>
      <c r="D149">
        <v>100.4</v>
      </c>
      <c r="E149">
        <v>98.3</v>
      </c>
      <c r="F149">
        <v>97.8</v>
      </c>
      <c r="G149">
        <v>97.4</v>
      </c>
      <c r="H149">
        <v>96.1</v>
      </c>
      <c r="I149">
        <v>97</v>
      </c>
      <c r="J149">
        <v>96.8</v>
      </c>
      <c r="K149">
        <v>98.1</v>
      </c>
      <c r="L149">
        <v>97.5</v>
      </c>
      <c r="M149">
        <v>97.3</v>
      </c>
    </row>
    <row r="150" spans="1:13" ht="12.75">
      <c r="A150" t="s">
        <v>635</v>
      </c>
      <c r="C150">
        <v>104.8</v>
      </c>
      <c r="D150">
        <v>102.3</v>
      </c>
      <c r="E150">
        <v>99.6</v>
      </c>
      <c r="F150">
        <v>99.8</v>
      </c>
      <c r="G150">
        <v>97.9</v>
      </c>
      <c r="H150">
        <v>97</v>
      </c>
      <c r="I150">
        <v>95.9</v>
      </c>
      <c r="J150">
        <v>94.7</v>
      </c>
      <c r="K150">
        <v>93</v>
      </c>
      <c r="L150">
        <v>93.8</v>
      </c>
      <c r="M150">
        <v>95.9</v>
      </c>
    </row>
    <row r="151" spans="1:13" ht="12.75">
      <c r="A151" t="s">
        <v>636</v>
      </c>
      <c r="C151" t="s">
        <v>632</v>
      </c>
      <c r="D151" t="s">
        <v>632</v>
      </c>
      <c r="E151" t="s">
        <v>632</v>
      </c>
      <c r="F151" t="s">
        <v>632</v>
      </c>
      <c r="G151">
        <v>43.5</v>
      </c>
      <c r="H151">
        <v>45.8</v>
      </c>
      <c r="I151">
        <v>48.1</v>
      </c>
      <c r="J151">
        <v>47.9</v>
      </c>
      <c r="K151">
        <v>49.3</v>
      </c>
      <c r="L151">
        <v>50</v>
      </c>
      <c r="M151">
        <v>50.7</v>
      </c>
    </row>
    <row r="152" spans="1:13" ht="12.75">
      <c r="A152" t="s">
        <v>637</v>
      </c>
      <c r="C152" t="s">
        <v>632</v>
      </c>
      <c r="D152" t="s">
        <v>632</v>
      </c>
      <c r="E152" t="s">
        <v>632</v>
      </c>
      <c r="F152" t="s">
        <v>632</v>
      </c>
      <c r="G152">
        <v>57.8</v>
      </c>
      <c r="H152">
        <v>60.2</v>
      </c>
      <c r="I152">
        <v>63.6</v>
      </c>
      <c r="J152">
        <v>67.4</v>
      </c>
      <c r="K152">
        <v>61.7</v>
      </c>
      <c r="L152">
        <v>62.4</v>
      </c>
      <c r="M152">
        <v>68.3</v>
      </c>
    </row>
    <row r="153" spans="1:13" ht="12.75">
      <c r="A153" t="s">
        <v>638</v>
      </c>
      <c r="C153">
        <v>133.2</v>
      </c>
      <c r="D153">
        <v>132.2</v>
      </c>
      <c r="E153">
        <v>130.2</v>
      </c>
      <c r="F153">
        <v>128.5</v>
      </c>
      <c r="G153">
        <v>127.2</v>
      </c>
      <c r="H153">
        <v>124.9</v>
      </c>
      <c r="I153">
        <v>119.5</v>
      </c>
      <c r="J153">
        <v>121.3</v>
      </c>
      <c r="K153">
        <v>119.4</v>
      </c>
      <c r="L153">
        <v>120.1</v>
      </c>
      <c r="M153">
        <v>121.4</v>
      </c>
    </row>
    <row r="154" spans="1:13" ht="12.75">
      <c r="A154" t="s">
        <v>639</v>
      </c>
      <c r="C154">
        <v>126.9</v>
      </c>
      <c r="D154">
        <v>121.9</v>
      </c>
      <c r="E154">
        <v>117.2</v>
      </c>
      <c r="F154">
        <v>115.7</v>
      </c>
      <c r="G154">
        <v>113.5</v>
      </c>
      <c r="H154">
        <v>110.2</v>
      </c>
      <c r="I154">
        <v>108.5</v>
      </c>
      <c r="J154">
        <v>105.1</v>
      </c>
      <c r="K154">
        <v>102.2</v>
      </c>
      <c r="L154">
        <v>101.8</v>
      </c>
      <c r="M154">
        <v>101.1</v>
      </c>
    </row>
    <row r="155" spans="1:13" ht="12.75">
      <c r="A155" t="s">
        <v>640</v>
      </c>
      <c r="C155" t="s">
        <v>632</v>
      </c>
      <c r="D155" t="s">
        <v>632</v>
      </c>
      <c r="E155" t="s">
        <v>632</v>
      </c>
      <c r="F155" t="s">
        <v>632</v>
      </c>
      <c r="G155">
        <v>82.6</v>
      </c>
      <c r="H155">
        <v>82.2</v>
      </c>
      <c r="I155">
        <v>83.9</v>
      </c>
      <c r="J155">
        <v>79.4</v>
      </c>
      <c r="K155">
        <v>76.1</v>
      </c>
      <c r="L155">
        <v>75.8</v>
      </c>
      <c r="M155">
        <v>75</v>
      </c>
    </row>
    <row r="156" spans="1:13" ht="12.75">
      <c r="A156" t="s">
        <v>641</v>
      </c>
      <c r="C156">
        <v>77.2</v>
      </c>
      <c r="D156">
        <v>80.3</v>
      </c>
      <c r="E156">
        <v>89.7</v>
      </c>
      <c r="F156">
        <v>92.2</v>
      </c>
      <c r="G156">
        <v>97.7</v>
      </c>
      <c r="H156">
        <v>102.5</v>
      </c>
      <c r="I156">
        <v>106.6</v>
      </c>
      <c r="J156">
        <v>106.9</v>
      </c>
      <c r="K156">
        <v>112.6</v>
      </c>
      <c r="L156">
        <v>118.2</v>
      </c>
      <c r="M156">
        <v>122.6</v>
      </c>
    </row>
    <row r="157" spans="1:13" ht="12.75">
      <c r="A157" t="s">
        <v>642</v>
      </c>
      <c r="C157">
        <v>76.4</v>
      </c>
      <c r="D157">
        <v>79.7</v>
      </c>
      <c r="E157">
        <v>81.7</v>
      </c>
      <c r="F157">
        <v>80.2</v>
      </c>
      <c r="G157">
        <v>82.7</v>
      </c>
      <c r="H157">
        <v>80.7</v>
      </c>
      <c r="I157">
        <v>82.7</v>
      </c>
      <c r="J157">
        <v>81.8</v>
      </c>
      <c r="K157">
        <v>81.4</v>
      </c>
      <c r="L157">
        <v>81.9</v>
      </c>
      <c r="M157">
        <v>82.3</v>
      </c>
    </row>
    <row r="158" spans="1:13" ht="12.75">
      <c r="A158" t="s">
        <v>643</v>
      </c>
      <c r="C158">
        <v>79</v>
      </c>
      <c r="D158">
        <v>80.1</v>
      </c>
      <c r="E158">
        <v>78.9</v>
      </c>
      <c r="F158">
        <v>79</v>
      </c>
      <c r="G158">
        <v>80.8</v>
      </c>
      <c r="H158">
        <v>83.6</v>
      </c>
      <c r="I158">
        <v>90.1</v>
      </c>
      <c r="J158">
        <v>90.9</v>
      </c>
      <c r="K158">
        <v>92.3</v>
      </c>
      <c r="L158">
        <v>92.8</v>
      </c>
      <c r="M158">
        <v>92.7</v>
      </c>
    </row>
    <row r="159" spans="1:13" ht="12.75">
      <c r="A159" t="s">
        <v>644</v>
      </c>
      <c r="C159">
        <v>108.8</v>
      </c>
      <c r="D159">
        <v>108.9</v>
      </c>
      <c r="E159">
        <v>106.1</v>
      </c>
      <c r="F159">
        <v>105.7</v>
      </c>
      <c r="G159">
        <v>104.6</v>
      </c>
      <c r="H159">
        <v>102.3</v>
      </c>
      <c r="I159">
        <v>102.8</v>
      </c>
      <c r="J159">
        <v>106.2</v>
      </c>
      <c r="K159">
        <v>115.5</v>
      </c>
      <c r="L159">
        <v>109.2</v>
      </c>
      <c r="M159">
        <v>104.8</v>
      </c>
    </row>
    <row r="160" spans="1:13" ht="12.75">
      <c r="A160" t="s">
        <v>645</v>
      </c>
      <c r="C160">
        <v>70.6</v>
      </c>
      <c r="D160">
        <v>77.4</v>
      </c>
      <c r="E160">
        <v>79.5</v>
      </c>
      <c r="F160">
        <v>80.1</v>
      </c>
      <c r="G160">
        <v>80.4</v>
      </c>
      <c r="H160">
        <v>79.8</v>
      </c>
      <c r="I160">
        <v>81</v>
      </c>
      <c r="J160">
        <v>82.4</v>
      </c>
      <c r="K160">
        <v>83.9</v>
      </c>
      <c r="L160">
        <v>85.6</v>
      </c>
      <c r="M160">
        <v>87.9</v>
      </c>
    </row>
    <row r="161" spans="1:13" ht="12.75">
      <c r="A161" t="s">
        <v>646</v>
      </c>
      <c r="C161" t="s">
        <v>632</v>
      </c>
      <c r="D161" t="s">
        <v>632</v>
      </c>
      <c r="E161" t="s">
        <v>632</v>
      </c>
      <c r="F161" t="s">
        <v>632</v>
      </c>
      <c r="G161">
        <v>74.6</v>
      </c>
      <c r="H161">
        <v>74.9</v>
      </c>
      <c r="I161">
        <v>71.9</v>
      </c>
      <c r="J161">
        <v>76.2</v>
      </c>
      <c r="K161">
        <v>79.2</v>
      </c>
      <c r="L161">
        <v>78.3</v>
      </c>
      <c r="M161">
        <v>77.6</v>
      </c>
    </row>
    <row r="162" spans="1:13" ht="12.75">
      <c r="A162" t="s">
        <v>647</v>
      </c>
      <c r="C162" t="s">
        <v>632</v>
      </c>
      <c r="D162" t="s">
        <v>632</v>
      </c>
      <c r="E162" t="s">
        <v>632</v>
      </c>
      <c r="F162" t="s">
        <v>632</v>
      </c>
      <c r="G162">
        <v>69.8</v>
      </c>
      <c r="H162">
        <v>73.3</v>
      </c>
      <c r="I162">
        <v>70.4</v>
      </c>
      <c r="J162">
        <v>70</v>
      </c>
      <c r="K162">
        <v>63.1</v>
      </c>
      <c r="L162">
        <v>65.7</v>
      </c>
      <c r="M162">
        <v>66.6</v>
      </c>
    </row>
    <row r="163" spans="1:13" ht="12.75">
      <c r="A163" t="s">
        <v>648</v>
      </c>
      <c r="C163" t="s">
        <v>632</v>
      </c>
      <c r="D163" t="s">
        <v>632</v>
      </c>
      <c r="E163" t="s">
        <v>632</v>
      </c>
      <c r="F163" t="s">
        <v>632</v>
      </c>
      <c r="G163">
        <v>65.3</v>
      </c>
      <c r="H163">
        <v>71.3</v>
      </c>
      <c r="I163">
        <v>65.3</v>
      </c>
      <c r="J163">
        <v>66.7</v>
      </c>
      <c r="K163">
        <v>65.6</v>
      </c>
      <c r="L163">
        <v>67.2</v>
      </c>
      <c r="M163">
        <v>71.6</v>
      </c>
    </row>
    <row r="164" spans="1:13" ht="12.75">
      <c r="A164" t="s">
        <v>649</v>
      </c>
      <c r="C164">
        <v>116.9</v>
      </c>
      <c r="D164">
        <v>114.8</v>
      </c>
      <c r="E164">
        <v>113.3</v>
      </c>
      <c r="F164">
        <v>113.1</v>
      </c>
      <c r="G164">
        <v>108.7</v>
      </c>
      <c r="H164">
        <v>110.1</v>
      </c>
      <c r="I164">
        <v>112.3</v>
      </c>
      <c r="J164">
        <v>111.5</v>
      </c>
      <c r="K164">
        <v>96.9</v>
      </c>
      <c r="L164">
        <v>96.5</v>
      </c>
      <c r="M164">
        <v>96.9</v>
      </c>
    </row>
    <row r="165" spans="1:13" ht="12.75">
      <c r="A165" t="s">
        <v>650</v>
      </c>
      <c r="C165" t="s">
        <v>632</v>
      </c>
      <c r="D165" t="s">
        <v>632</v>
      </c>
      <c r="E165" t="s">
        <v>632</v>
      </c>
      <c r="F165" t="s">
        <v>632</v>
      </c>
      <c r="G165">
        <v>66.3</v>
      </c>
      <c r="H165">
        <v>67.6</v>
      </c>
      <c r="I165">
        <v>64.2</v>
      </c>
      <c r="J165">
        <v>70.8</v>
      </c>
      <c r="K165">
        <v>69.2</v>
      </c>
      <c r="L165">
        <v>72.2</v>
      </c>
      <c r="M165">
        <v>75.8</v>
      </c>
    </row>
    <row r="166" spans="1:13" ht="12.75">
      <c r="A166" t="s">
        <v>651</v>
      </c>
      <c r="C166" t="s">
        <v>632</v>
      </c>
      <c r="D166" t="s">
        <v>632</v>
      </c>
      <c r="E166" t="s">
        <v>632</v>
      </c>
      <c r="F166" t="s">
        <v>632</v>
      </c>
      <c r="G166">
        <v>66.2</v>
      </c>
      <c r="H166">
        <v>69.4</v>
      </c>
      <c r="I166">
        <v>74</v>
      </c>
      <c r="J166">
        <v>70</v>
      </c>
      <c r="K166">
        <v>66.4</v>
      </c>
      <c r="L166">
        <v>66.8</v>
      </c>
      <c r="M166">
        <v>69.9</v>
      </c>
    </row>
    <row r="167" spans="1:13" ht="12.75">
      <c r="A167" t="s">
        <v>652</v>
      </c>
      <c r="C167">
        <v>112.3</v>
      </c>
      <c r="D167">
        <v>110.1</v>
      </c>
      <c r="E167">
        <v>106.3</v>
      </c>
      <c r="F167">
        <v>106.6</v>
      </c>
      <c r="G167">
        <v>107.9</v>
      </c>
      <c r="H167">
        <v>108.5</v>
      </c>
      <c r="I167">
        <v>109.5</v>
      </c>
      <c r="J167">
        <v>112</v>
      </c>
      <c r="K167">
        <v>113.9</v>
      </c>
      <c r="L167">
        <v>112.3</v>
      </c>
      <c r="M167">
        <v>109.2</v>
      </c>
    </row>
    <row r="168" spans="1:13" ht="12.75">
      <c r="A168" t="s">
        <v>653</v>
      </c>
      <c r="C168">
        <v>107.3</v>
      </c>
      <c r="D168">
        <v>104.7</v>
      </c>
      <c r="E168">
        <v>102.3</v>
      </c>
      <c r="F168">
        <v>102.3</v>
      </c>
      <c r="G168">
        <v>102.3</v>
      </c>
      <c r="H168">
        <v>100.5</v>
      </c>
      <c r="I168">
        <v>104.1</v>
      </c>
      <c r="J168">
        <v>101</v>
      </c>
      <c r="K168">
        <v>100.2</v>
      </c>
      <c r="L168">
        <v>102</v>
      </c>
      <c r="M168">
        <v>103.2</v>
      </c>
    </row>
    <row r="169" spans="1:13" ht="12.75">
      <c r="A169" t="s">
        <v>654</v>
      </c>
      <c r="C169" t="s">
        <v>632</v>
      </c>
      <c r="D169" t="s">
        <v>632</v>
      </c>
      <c r="E169" t="s">
        <v>632</v>
      </c>
      <c r="F169" t="s">
        <v>632</v>
      </c>
      <c r="G169">
        <v>62.6</v>
      </c>
      <c r="H169">
        <v>63.9</v>
      </c>
      <c r="I169">
        <v>69.7</v>
      </c>
      <c r="J169">
        <v>67</v>
      </c>
      <c r="K169">
        <v>57.7</v>
      </c>
      <c r="L169">
        <v>56</v>
      </c>
      <c r="M169">
        <v>62.9</v>
      </c>
    </row>
    <row r="170" spans="1:13" ht="12.75">
      <c r="A170" t="s">
        <v>655</v>
      </c>
      <c r="C170">
        <v>70.1</v>
      </c>
      <c r="D170">
        <v>72.1</v>
      </c>
      <c r="E170">
        <v>72.7</v>
      </c>
      <c r="F170">
        <v>72.9</v>
      </c>
      <c r="G170">
        <v>73.4</v>
      </c>
      <c r="H170">
        <v>74.6</v>
      </c>
      <c r="I170">
        <v>77.1</v>
      </c>
      <c r="J170">
        <v>74.9</v>
      </c>
      <c r="K170">
        <v>74.7</v>
      </c>
      <c r="L170">
        <v>74.7</v>
      </c>
      <c r="M170">
        <v>74.9</v>
      </c>
    </row>
    <row r="171" spans="1:13" ht="12.75">
      <c r="A171" t="s">
        <v>656</v>
      </c>
      <c r="C171" t="s">
        <v>632</v>
      </c>
      <c r="D171" t="s">
        <v>632</v>
      </c>
      <c r="E171" t="s">
        <v>632</v>
      </c>
      <c r="F171" t="s">
        <v>632</v>
      </c>
      <c r="G171">
        <v>38.6</v>
      </c>
      <c r="H171">
        <v>46.5</v>
      </c>
      <c r="I171">
        <v>50.6</v>
      </c>
      <c r="J171">
        <v>52.8</v>
      </c>
      <c r="K171">
        <v>51.6</v>
      </c>
      <c r="L171">
        <v>50.7</v>
      </c>
      <c r="M171">
        <v>57.7</v>
      </c>
    </row>
    <row r="172" spans="1:13" ht="12.75">
      <c r="A172" t="s">
        <v>657</v>
      </c>
      <c r="C172" t="s">
        <v>632</v>
      </c>
      <c r="D172" t="s">
        <v>632</v>
      </c>
      <c r="E172" t="s">
        <v>632</v>
      </c>
      <c r="F172" t="s">
        <v>632</v>
      </c>
      <c r="G172">
        <v>73.5</v>
      </c>
      <c r="H172">
        <v>70.2</v>
      </c>
      <c r="I172">
        <v>69.4</v>
      </c>
      <c r="J172">
        <v>71.1</v>
      </c>
      <c r="K172">
        <v>70.6</v>
      </c>
      <c r="L172">
        <v>69</v>
      </c>
      <c r="M172">
        <v>67.7</v>
      </c>
    </row>
    <row r="173" spans="1:13" ht="12.75">
      <c r="A173" t="s">
        <v>658</v>
      </c>
      <c r="C173" t="s">
        <v>632</v>
      </c>
      <c r="D173" t="s">
        <v>632</v>
      </c>
      <c r="E173" t="s">
        <v>632</v>
      </c>
      <c r="F173" t="s">
        <v>632</v>
      </c>
      <c r="G173">
        <v>65.2</v>
      </c>
      <c r="H173">
        <v>63</v>
      </c>
      <c r="I173">
        <v>64.1</v>
      </c>
      <c r="J173">
        <v>66.4</v>
      </c>
      <c r="K173">
        <v>67.2</v>
      </c>
      <c r="L173">
        <v>68.3</v>
      </c>
      <c r="M173">
        <v>70.5</v>
      </c>
    </row>
    <row r="174" spans="1:13" ht="12.75">
      <c r="A174" t="s">
        <v>659</v>
      </c>
      <c r="C174">
        <v>85.5</v>
      </c>
      <c r="D174">
        <v>82.7</v>
      </c>
      <c r="E174">
        <v>83.4</v>
      </c>
      <c r="F174">
        <v>84.4</v>
      </c>
      <c r="G174">
        <v>85.6</v>
      </c>
      <c r="H174">
        <v>86.5</v>
      </c>
      <c r="I174">
        <v>87.8</v>
      </c>
      <c r="J174">
        <v>83.9</v>
      </c>
      <c r="K174">
        <v>101.6</v>
      </c>
      <c r="L174">
        <v>101.1</v>
      </c>
      <c r="M174">
        <v>100.9</v>
      </c>
    </row>
    <row r="175" spans="1:13" ht="12.75">
      <c r="A175" t="s">
        <v>660</v>
      </c>
      <c r="C175">
        <v>105.9</v>
      </c>
      <c r="D175">
        <v>113.2</v>
      </c>
      <c r="E175">
        <v>112.1</v>
      </c>
      <c r="F175">
        <v>110.4</v>
      </c>
      <c r="G175">
        <v>112.1</v>
      </c>
      <c r="H175">
        <v>117.2</v>
      </c>
      <c r="I175">
        <v>110.8</v>
      </c>
      <c r="J175">
        <v>111</v>
      </c>
      <c r="K175">
        <v>110.9</v>
      </c>
      <c r="L175">
        <v>115.8</v>
      </c>
      <c r="M175">
        <v>122</v>
      </c>
    </row>
    <row r="176" spans="1:13" ht="12.75">
      <c r="A176" t="s">
        <v>661</v>
      </c>
      <c r="C176">
        <v>88.1</v>
      </c>
      <c r="D176">
        <v>91.2</v>
      </c>
      <c r="E176">
        <v>105.4</v>
      </c>
      <c r="F176">
        <v>108.4</v>
      </c>
      <c r="G176">
        <v>111.5</v>
      </c>
      <c r="H176">
        <v>119.8</v>
      </c>
      <c r="I176">
        <v>114.4</v>
      </c>
      <c r="J176">
        <v>115.7</v>
      </c>
      <c r="K176">
        <v>108</v>
      </c>
      <c r="L176">
        <v>110.5</v>
      </c>
      <c r="M176">
        <v>110.8</v>
      </c>
    </row>
    <row r="177" spans="1:13" ht="12.75">
      <c r="A177" t="s">
        <v>662</v>
      </c>
      <c r="C177" t="s">
        <v>632</v>
      </c>
      <c r="D177" t="s">
        <v>632</v>
      </c>
      <c r="E177" t="s">
        <v>632</v>
      </c>
      <c r="F177" t="s">
        <v>632</v>
      </c>
      <c r="G177" t="s">
        <v>632</v>
      </c>
      <c r="H177" t="s">
        <v>632</v>
      </c>
      <c r="I177" t="s">
        <v>632</v>
      </c>
      <c r="J177" t="s">
        <v>632</v>
      </c>
      <c r="K177">
        <v>66.4</v>
      </c>
      <c r="L177">
        <v>66.9</v>
      </c>
      <c r="M177">
        <v>68.4</v>
      </c>
    </row>
    <row r="178" spans="1:13" ht="12.75">
      <c r="A178" t="s">
        <v>663</v>
      </c>
      <c r="C178" t="s">
        <v>632</v>
      </c>
      <c r="D178" t="s">
        <v>632</v>
      </c>
      <c r="E178" t="s">
        <v>632</v>
      </c>
      <c r="F178" t="s">
        <v>632</v>
      </c>
      <c r="G178" t="s">
        <v>632</v>
      </c>
      <c r="H178" t="s">
        <v>632</v>
      </c>
      <c r="I178" t="s">
        <v>632</v>
      </c>
      <c r="J178" t="s">
        <v>632</v>
      </c>
      <c r="K178">
        <v>47.7</v>
      </c>
      <c r="L178">
        <v>46.5</v>
      </c>
      <c r="M178">
        <v>47.5</v>
      </c>
    </row>
    <row r="179" spans="1:13" ht="12.75">
      <c r="A179" t="s">
        <v>664</v>
      </c>
      <c r="C179" t="s">
        <v>632</v>
      </c>
      <c r="D179" t="s">
        <v>632</v>
      </c>
      <c r="E179" t="s">
        <v>632</v>
      </c>
      <c r="F179" t="s">
        <v>632</v>
      </c>
      <c r="G179">
        <v>55.9</v>
      </c>
      <c r="H179">
        <v>62.2</v>
      </c>
      <c r="I179">
        <v>58.1</v>
      </c>
      <c r="J179">
        <v>68.9</v>
      </c>
      <c r="K179">
        <v>65</v>
      </c>
      <c r="L179">
        <v>67.5</v>
      </c>
      <c r="M179">
        <v>71.6</v>
      </c>
    </row>
    <row r="180" spans="1:13" ht="12.75">
      <c r="A180" t="s">
        <v>665</v>
      </c>
      <c r="C180">
        <v>94</v>
      </c>
      <c r="D180">
        <v>94.3</v>
      </c>
      <c r="E180">
        <v>100.7</v>
      </c>
      <c r="F180">
        <v>102.3</v>
      </c>
      <c r="G180">
        <v>103.2</v>
      </c>
      <c r="H180">
        <v>112.9</v>
      </c>
      <c r="I180">
        <v>98.5</v>
      </c>
      <c r="J180">
        <v>101.2</v>
      </c>
      <c r="K180">
        <v>98.3</v>
      </c>
      <c r="L180">
        <v>99</v>
      </c>
      <c r="M180">
        <v>107.7</v>
      </c>
    </row>
    <row r="181" spans="1:13" ht="12.75">
      <c r="A181" t="s">
        <v>666</v>
      </c>
      <c r="C181">
        <v>130.1</v>
      </c>
      <c r="D181">
        <v>128.6</v>
      </c>
      <c r="E181">
        <v>129</v>
      </c>
      <c r="F181">
        <v>124.2</v>
      </c>
      <c r="G181">
        <v>123.6</v>
      </c>
      <c r="H181">
        <v>126.8</v>
      </c>
      <c r="I181">
        <v>128.2</v>
      </c>
      <c r="J181">
        <v>133.5</v>
      </c>
      <c r="K181">
        <v>122.9</v>
      </c>
      <c r="L181">
        <v>116.5</v>
      </c>
      <c r="M181">
        <v>119.2</v>
      </c>
    </row>
    <row r="182" spans="1:13" ht="12.75">
      <c r="A182" t="s">
        <v>667</v>
      </c>
      <c r="C182">
        <v>123.2</v>
      </c>
      <c r="D182">
        <v>127.7</v>
      </c>
      <c r="E182">
        <v>107.7</v>
      </c>
      <c r="F182">
        <v>107.7</v>
      </c>
      <c r="G182">
        <v>111.9</v>
      </c>
      <c r="H182">
        <v>121.1</v>
      </c>
      <c r="I182">
        <v>129.9</v>
      </c>
      <c r="J182">
        <v>128.1</v>
      </c>
      <c r="K182">
        <v>121.2</v>
      </c>
      <c r="L182">
        <v>119.1</v>
      </c>
      <c r="M182">
        <v>119.5</v>
      </c>
    </row>
    <row r="183" spans="1:13" ht="12.75">
      <c r="A183" t="s">
        <v>668</v>
      </c>
      <c r="C183" t="s">
        <v>632</v>
      </c>
      <c r="D183" t="s">
        <v>632</v>
      </c>
      <c r="E183" t="s">
        <v>632</v>
      </c>
      <c r="F183" t="s">
        <v>632</v>
      </c>
      <c r="G183" t="s">
        <v>632</v>
      </c>
      <c r="H183" t="s">
        <v>632</v>
      </c>
      <c r="I183" t="s">
        <v>632</v>
      </c>
      <c r="J183" t="s">
        <v>632</v>
      </c>
      <c r="K183" t="s">
        <v>632</v>
      </c>
      <c r="L183" t="s">
        <v>632</v>
      </c>
      <c r="M183" t="s">
        <v>632</v>
      </c>
    </row>
    <row r="184" spans="1:13" ht="12.75">
      <c r="A184" t="s">
        <v>669</v>
      </c>
      <c r="C184" t="s">
        <v>632</v>
      </c>
      <c r="D184" t="s">
        <v>632</v>
      </c>
      <c r="E184" t="s">
        <v>632</v>
      </c>
      <c r="F184" t="s">
        <v>632</v>
      </c>
      <c r="G184" t="s">
        <v>632</v>
      </c>
      <c r="H184" t="s">
        <v>632</v>
      </c>
      <c r="I184" t="s">
        <v>632</v>
      </c>
      <c r="J184" t="s">
        <v>632</v>
      </c>
      <c r="K184" t="s">
        <v>632</v>
      </c>
      <c r="L184" t="s">
        <v>632</v>
      </c>
      <c r="M184" t="s">
        <v>632</v>
      </c>
    </row>
    <row r="188" spans="2:3" ht="12.75">
      <c r="B188" t="s">
        <v>615</v>
      </c>
      <c r="C188" t="s">
        <v>678</v>
      </c>
    </row>
    <row r="189" spans="2:3" ht="12.75">
      <c r="B189" t="s">
        <v>613</v>
      </c>
      <c r="C189" t="s">
        <v>614</v>
      </c>
    </row>
    <row r="191" spans="1:13" ht="12.75">
      <c r="A191" t="s">
        <v>617</v>
      </c>
      <c r="B191" t="s">
        <v>618</v>
      </c>
      <c r="C191" t="s">
        <v>619</v>
      </c>
      <c r="D191" t="s">
        <v>620</v>
      </c>
      <c r="E191" t="s">
        <v>621</v>
      </c>
      <c r="F191" t="s">
        <v>622</v>
      </c>
      <c r="G191" t="s">
        <v>623</v>
      </c>
      <c r="H191" t="s">
        <v>624</v>
      </c>
      <c r="I191" t="s">
        <v>625</v>
      </c>
      <c r="J191" t="s">
        <v>626</v>
      </c>
      <c r="K191" t="s">
        <v>627</v>
      </c>
      <c r="L191" t="s">
        <v>628</v>
      </c>
      <c r="M191" t="s">
        <v>629</v>
      </c>
    </row>
    <row r="192" ht="12.75">
      <c r="A192" t="s">
        <v>630</v>
      </c>
    </row>
    <row r="193" spans="1:13" ht="12.75">
      <c r="A193" t="s">
        <v>631</v>
      </c>
      <c r="C193" t="s">
        <v>632</v>
      </c>
      <c r="D193" t="s">
        <v>632</v>
      </c>
      <c r="E193" t="s">
        <v>632</v>
      </c>
      <c r="F193" t="s">
        <v>632</v>
      </c>
      <c r="G193">
        <v>98.6</v>
      </c>
      <c r="H193">
        <v>98.6</v>
      </c>
      <c r="I193">
        <v>99.1</v>
      </c>
      <c r="J193">
        <v>99.4</v>
      </c>
      <c r="K193">
        <v>99.2</v>
      </c>
      <c r="L193">
        <v>99.2</v>
      </c>
      <c r="M193">
        <v>99.5</v>
      </c>
    </row>
    <row r="194" spans="1:13" ht="12.75">
      <c r="A194" t="s">
        <v>633</v>
      </c>
      <c r="C194">
        <v>100</v>
      </c>
      <c r="D194">
        <v>100</v>
      </c>
      <c r="E194">
        <v>100</v>
      </c>
      <c r="F194">
        <v>100</v>
      </c>
      <c r="G194">
        <v>100</v>
      </c>
      <c r="H194">
        <v>100</v>
      </c>
      <c r="I194">
        <v>100</v>
      </c>
      <c r="J194">
        <v>100</v>
      </c>
      <c r="K194">
        <v>100</v>
      </c>
      <c r="L194">
        <v>100</v>
      </c>
      <c r="M194">
        <v>100</v>
      </c>
    </row>
    <row r="195" spans="1:13" ht="12.75">
      <c r="A195" t="s">
        <v>634</v>
      </c>
      <c r="C195">
        <v>100.8</v>
      </c>
      <c r="D195">
        <v>100.5</v>
      </c>
      <c r="E195">
        <v>98.3</v>
      </c>
      <c r="F195">
        <v>98.5</v>
      </c>
      <c r="G195">
        <v>98.8</v>
      </c>
      <c r="H195">
        <v>97.8</v>
      </c>
      <c r="I195">
        <v>99.6</v>
      </c>
      <c r="J195">
        <v>99</v>
      </c>
      <c r="K195">
        <v>99.9</v>
      </c>
      <c r="L195">
        <v>99.9</v>
      </c>
      <c r="M195">
        <v>100.2</v>
      </c>
    </row>
    <row r="196" spans="1:13" ht="12.75">
      <c r="A196" t="s">
        <v>635</v>
      </c>
      <c r="C196">
        <v>99.5</v>
      </c>
      <c r="D196">
        <v>97</v>
      </c>
      <c r="E196">
        <v>94.3</v>
      </c>
      <c r="F196">
        <v>94.8</v>
      </c>
      <c r="G196">
        <v>94.1</v>
      </c>
      <c r="H196">
        <v>94.2</v>
      </c>
      <c r="I196">
        <v>95.9</v>
      </c>
      <c r="J196">
        <v>94.6</v>
      </c>
      <c r="K196">
        <v>93.9</v>
      </c>
      <c r="L196">
        <v>96.5</v>
      </c>
      <c r="M196">
        <v>98.7</v>
      </c>
    </row>
    <row r="197" spans="1:13" ht="12.75">
      <c r="A197" t="s">
        <v>636</v>
      </c>
      <c r="C197" t="s">
        <v>632</v>
      </c>
      <c r="D197" t="s">
        <v>632</v>
      </c>
      <c r="E197" t="s">
        <v>632</v>
      </c>
      <c r="F197" t="s">
        <v>632</v>
      </c>
      <c r="G197">
        <v>62.6</v>
      </c>
      <c r="H197">
        <v>67.6</v>
      </c>
      <c r="I197">
        <v>72.1</v>
      </c>
      <c r="J197">
        <v>74.9</v>
      </c>
      <c r="K197">
        <v>79</v>
      </c>
      <c r="L197">
        <v>84.2</v>
      </c>
      <c r="M197">
        <v>85.6</v>
      </c>
    </row>
    <row r="198" spans="1:13" ht="12.75">
      <c r="A198" t="s">
        <v>637</v>
      </c>
      <c r="C198" t="s">
        <v>632</v>
      </c>
      <c r="D198" t="s">
        <v>632</v>
      </c>
      <c r="E198" t="s">
        <v>632</v>
      </c>
      <c r="F198" t="s">
        <v>632</v>
      </c>
      <c r="G198">
        <v>79.4</v>
      </c>
      <c r="H198">
        <v>74.6</v>
      </c>
      <c r="I198">
        <v>85.9</v>
      </c>
      <c r="J198">
        <v>92.9</v>
      </c>
      <c r="K198">
        <v>86.3</v>
      </c>
      <c r="L198">
        <v>87</v>
      </c>
      <c r="M198">
        <v>93</v>
      </c>
    </row>
    <row r="199" spans="1:13" ht="12.75">
      <c r="A199" t="s">
        <v>638</v>
      </c>
      <c r="C199">
        <v>130</v>
      </c>
      <c r="D199">
        <v>126.6</v>
      </c>
      <c r="E199">
        <v>124</v>
      </c>
      <c r="F199">
        <v>119.4</v>
      </c>
      <c r="G199">
        <v>115.3</v>
      </c>
      <c r="H199">
        <v>112.7</v>
      </c>
      <c r="I199">
        <v>111.9</v>
      </c>
      <c r="J199">
        <v>115.2</v>
      </c>
      <c r="K199">
        <v>112.4</v>
      </c>
      <c r="L199">
        <v>114.4</v>
      </c>
      <c r="M199">
        <v>112.8</v>
      </c>
    </row>
    <row r="200" spans="1:13" ht="12.75">
      <c r="A200" t="s">
        <v>639</v>
      </c>
      <c r="C200">
        <v>117</v>
      </c>
      <c r="D200">
        <v>112.8</v>
      </c>
      <c r="E200">
        <v>109.2</v>
      </c>
      <c r="F200">
        <v>109.3</v>
      </c>
      <c r="G200">
        <v>108.8</v>
      </c>
      <c r="H200">
        <v>106.4</v>
      </c>
      <c r="I200">
        <v>105.6</v>
      </c>
      <c r="J200">
        <v>101.9</v>
      </c>
      <c r="K200">
        <v>102</v>
      </c>
      <c r="L200">
        <v>101.9</v>
      </c>
      <c r="M200">
        <v>100.8</v>
      </c>
    </row>
    <row r="201" spans="1:13" ht="12.75">
      <c r="A201" t="s">
        <v>640</v>
      </c>
      <c r="C201" t="s">
        <v>632</v>
      </c>
      <c r="D201" t="s">
        <v>632</v>
      </c>
      <c r="E201" t="s">
        <v>632</v>
      </c>
      <c r="F201" t="s">
        <v>632</v>
      </c>
      <c r="G201">
        <v>86.3</v>
      </c>
      <c r="H201">
        <v>86.4</v>
      </c>
      <c r="I201">
        <v>91.2</v>
      </c>
      <c r="J201">
        <v>88</v>
      </c>
      <c r="K201">
        <v>92.8</v>
      </c>
      <c r="L201">
        <v>93.6</v>
      </c>
      <c r="M201">
        <v>91.2</v>
      </c>
    </row>
    <row r="202" spans="1:13" ht="12.75">
      <c r="A202" t="s">
        <v>641</v>
      </c>
      <c r="C202">
        <v>95.3</v>
      </c>
      <c r="D202">
        <v>96.1</v>
      </c>
      <c r="E202">
        <v>100.9</v>
      </c>
      <c r="F202">
        <v>98</v>
      </c>
      <c r="G202">
        <v>100.6</v>
      </c>
      <c r="H202">
        <v>102.9</v>
      </c>
      <c r="I202">
        <v>110.7</v>
      </c>
      <c r="J202">
        <v>112.9</v>
      </c>
      <c r="K202">
        <v>112.3</v>
      </c>
      <c r="L202">
        <v>110.1</v>
      </c>
      <c r="M202">
        <v>107</v>
      </c>
    </row>
    <row r="203" spans="1:13" ht="12.75">
      <c r="A203" t="s">
        <v>642</v>
      </c>
      <c r="C203">
        <v>106.7</v>
      </c>
      <c r="D203">
        <v>107.9</v>
      </c>
      <c r="E203">
        <v>109.3</v>
      </c>
      <c r="F203">
        <v>107</v>
      </c>
      <c r="G203">
        <v>108.5</v>
      </c>
      <c r="H203">
        <v>105.5</v>
      </c>
      <c r="I203">
        <v>105.8</v>
      </c>
      <c r="J203">
        <v>104.1</v>
      </c>
      <c r="K203">
        <v>104.5</v>
      </c>
      <c r="L203">
        <v>105.8</v>
      </c>
      <c r="M203">
        <v>107.4</v>
      </c>
    </row>
    <row r="204" spans="1:13" ht="12.75">
      <c r="A204" t="s">
        <v>643</v>
      </c>
      <c r="C204">
        <v>84</v>
      </c>
      <c r="D204">
        <v>84.7</v>
      </c>
      <c r="E204">
        <v>83.7</v>
      </c>
      <c r="F204">
        <v>84.1</v>
      </c>
      <c r="G204">
        <v>86.1</v>
      </c>
      <c r="H204">
        <v>87.5</v>
      </c>
      <c r="I204">
        <v>90.9</v>
      </c>
      <c r="J204">
        <v>91.5</v>
      </c>
      <c r="K204">
        <v>93.7</v>
      </c>
      <c r="L204">
        <v>95.5</v>
      </c>
      <c r="M204">
        <v>96.9</v>
      </c>
    </row>
    <row r="205" spans="1:13" ht="12.75">
      <c r="A205" t="s">
        <v>644</v>
      </c>
      <c r="C205">
        <v>117.1</v>
      </c>
      <c r="D205">
        <v>116.3</v>
      </c>
      <c r="E205">
        <v>110.6</v>
      </c>
      <c r="F205">
        <v>109.3</v>
      </c>
      <c r="G205">
        <v>107.7</v>
      </c>
      <c r="H205">
        <v>105.2</v>
      </c>
      <c r="I205">
        <v>106.2</v>
      </c>
      <c r="J205">
        <v>105.6</v>
      </c>
      <c r="K205">
        <v>106.9</v>
      </c>
      <c r="L205">
        <v>103.1</v>
      </c>
      <c r="M205">
        <v>104</v>
      </c>
    </row>
    <row r="206" spans="1:13" ht="12.75">
      <c r="A206" t="s">
        <v>645</v>
      </c>
      <c r="C206">
        <v>74.1</v>
      </c>
      <c r="D206">
        <v>80.9</v>
      </c>
      <c r="E206">
        <v>82.7</v>
      </c>
      <c r="F206">
        <v>83.9</v>
      </c>
      <c r="G206">
        <v>85.1</v>
      </c>
      <c r="H206">
        <v>84.5</v>
      </c>
      <c r="I206">
        <v>88.2</v>
      </c>
      <c r="J206">
        <v>90.9</v>
      </c>
      <c r="K206">
        <v>94.5</v>
      </c>
      <c r="L206">
        <v>96.3</v>
      </c>
      <c r="M206">
        <v>97.8</v>
      </c>
    </row>
    <row r="207" spans="1:13" ht="12.75">
      <c r="A207" t="s">
        <v>646</v>
      </c>
      <c r="C207" t="s">
        <v>632</v>
      </c>
      <c r="D207" t="s">
        <v>632</v>
      </c>
      <c r="E207" t="s">
        <v>632</v>
      </c>
      <c r="F207" t="s">
        <v>632</v>
      </c>
      <c r="G207">
        <v>90.1</v>
      </c>
      <c r="H207">
        <v>90.9</v>
      </c>
      <c r="I207">
        <v>91.2</v>
      </c>
      <c r="J207">
        <v>98</v>
      </c>
      <c r="K207">
        <v>112.6</v>
      </c>
      <c r="L207">
        <v>107</v>
      </c>
      <c r="M207">
        <v>103.3</v>
      </c>
    </row>
    <row r="208" spans="1:13" ht="12.75">
      <c r="A208" t="s">
        <v>647</v>
      </c>
      <c r="C208" t="s">
        <v>632</v>
      </c>
      <c r="D208" t="s">
        <v>632</v>
      </c>
      <c r="E208" t="s">
        <v>632</v>
      </c>
      <c r="F208" t="s">
        <v>632</v>
      </c>
      <c r="G208">
        <v>78.4</v>
      </c>
      <c r="H208">
        <v>84.7</v>
      </c>
      <c r="I208">
        <v>85.9</v>
      </c>
      <c r="J208">
        <v>86.1</v>
      </c>
      <c r="K208">
        <v>82.5</v>
      </c>
      <c r="L208">
        <v>85.7</v>
      </c>
      <c r="M208">
        <v>86.8</v>
      </c>
    </row>
    <row r="209" spans="1:13" ht="12.75">
      <c r="A209" t="s">
        <v>648</v>
      </c>
      <c r="C209" t="s">
        <v>632</v>
      </c>
      <c r="D209" t="s">
        <v>632</v>
      </c>
      <c r="E209" t="s">
        <v>632</v>
      </c>
      <c r="F209" t="s">
        <v>632</v>
      </c>
      <c r="G209">
        <v>82.4</v>
      </c>
      <c r="H209">
        <v>86.4</v>
      </c>
      <c r="I209">
        <v>78.6</v>
      </c>
      <c r="J209">
        <v>89</v>
      </c>
      <c r="K209">
        <v>88.1</v>
      </c>
      <c r="L209">
        <v>86.3</v>
      </c>
      <c r="M209">
        <v>84.9</v>
      </c>
    </row>
    <row r="210" spans="1:13" ht="12.75">
      <c r="A210" t="s">
        <v>649</v>
      </c>
      <c r="C210">
        <v>102.6</v>
      </c>
      <c r="D210">
        <v>103.3</v>
      </c>
      <c r="E210">
        <v>105.6</v>
      </c>
      <c r="F210">
        <v>104</v>
      </c>
      <c r="G210">
        <v>96.7</v>
      </c>
      <c r="H210">
        <v>98.5</v>
      </c>
      <c r="I210">
        <v>102.2</v>
      </c>
      <c r="J210">
        <v>101.4</v>
      </c>
      <c r="K210">
        <v>95.9</v>
      </c>
      <c r="L210">
        <v>95</v>
      </c>
      <c r="M210">
        <v>94.6</v>
      </c>
    </row>
    <row r="211" spans="1:13" ht="12.75">
      <c r="A211" t="s">
        <v>650</v>
      </c>
      <c r="C211" t="s">
        <v>632</v>
      </c>
      <c r="D211" t="s">
        <v>632</v>
      </c>
      <c r="E211" t="s">
        <v>632</v>
      </c>
      <c r="F211" t="s">
        <v>632</v>
      </c>
      <c r="G211">
        <v>78.6</v>
      </c>
      <c r="H211">
        <v>81.1</v>
      </c>
      <c r="I211">
        <v>77.9</v>
      </c>
      <c r="J211">
        <v>84.1</v>
      </c>
      <c r="K211">
        <v>88.4</v>
      </c>
      <c r="L211">
        <v>90.9</v>
      </c>
      <c r="M211">
        <v>92.9</v>
      </c>
    </row>
    <row r="212" spans="1:13" ht="12.75">
      <c r="A212" t="s">
        <v>651</v>
      </c>
      <c r="C212" t="s">
        <v>632</v>
      </c>
      <c r="D212" t="s">
        <v>632</v>
      </c>
      <c r="E212" t="s">
        <v>632</v>
      </c>
      <c r="F212" t="s">
        <v>632</v>
      </c>
      <c r="G212">
        <v>88</v>
      </c>
      <c r="H212">
        <v>92.6</v>
      </c>
      <c r="I212">
        <v>102.6</v>
      </c>
      <c r="J212">
        <v>100.2</v>
      </c>
      <c r="K212">
        <v>97.1</v>
      </c>
      <c r="L212">
        <v>97.1</v>
      </c>
      <c r="M212">
        <v>99.3</v>
      </c>
    </row>
    <row r="213" spans="1:13" ht="12.75">
      <c r="A213" t="s">
        <v>652</v>
      </c>
      <c r="C213">
        <v>108.7</v>
      </c>
      <c r="D213">
        <v>105</v>
      </c>
      <c r="E213">
        <v>100.5</v>
      </c>
      <c r="F213">
        <v>101</v>
      </c>
      <c r="G213">
        <v>102.3</v>
      </c>
      <c r="H213">
        <v>102.1</v>
      </c>
      <c r="I213">
        <v>100.6</v>
      </c>
      <c r="J213">
        <v>100.8</v>
      </c>
      <c r="K213">
        <v>102</v>
      </c>
      <c r="L213">
        <v>100.3</v>
      </c>
      <c r="M213">
        <v>97.7</v>
      </c>
    </row>
    <row r="214" spans="1:13" ht="12.75">
      <c r="A214" t="s">
        <v>653</v>
      </c>
      <c r="C214">
        <v>95.9</v>
      </c>
      <c r="D214">
        <v>92.6</v>
      </c>
      <c r="E214">
        <v>89.4</v>
      </c>
      <c r="F214">
        <v>90.2</v>
      </c>
      <c r="G214">
        <v>91.8</v>
      </c>
      <c r="H214">
        <v>91</v>
      </c>
      <c r="I214">
        <v>102.6</v>
      </c>
      <c r="J214">
        <v>100.2</v>
      </c>
      <c r="K214">
        <v>97.6</v>
      </c>
      <c r="L214">
        <v>98.5</v>
      </c>
      <c r="M214">
        <v>97.9</v>
      </c>
    </row>
    <row r="215" spans="1:13" ht="12.75">
      <c r="A215" t="s">
        <v>654</v>
      </c>
      <c r="C215" t="s">
        <v>632</v>
      </c>
      <c r="D215" t="s">
        <v>632</v>
      </c>
      <c r="E215" t="s">
        <v>632</v>
      </c>
      <c r="F215" t="s">
        <v>632</v>
      </c>
      <c r="G215">
        <v>79.4</v>
      </c>
      <c r="H215">
        <v>81.3</v>
      </c>
      <c r="I215">
        <v>90</v>
      </c>
      <c r="J215">
        <v>93.9</v>
      </c>
      <c r="K215">
        <v>86.6</v>
      </c>
      <c r="L215">
        <v>84.6</v>
      </c>
      <c r="M215">
        <v>93.3</v>
      </c>
    </row>
    <row r="216" spans="1:13" ht="12.75">
      <c r="A216" t="s">
        <v>655</v>
      </c>
      <c r="C216">
        <v>93.3</v>
      </c>
      <c r="D216">
        <v>96.3</v>
      </c>
      <c r="E216">
        <v>97.5</v>
      </c>
      <c r="F216">
        <v>96.9</v>
      </c>
      <c r="G216">
        <v>97.6</v>
      </c>
      <c r="H216">
        <v>100.5</v>
      </c>
      <c r="I216">
        <v>101.9</v>
      </c>
      <c r="J216">
        <v>106.4</v>
      </c>
      <c r="K216">
        <v>110.6</v>
      </c>
      <c r="L216">
        <v>108.3</v>
      </c>
      <c r="M216">
        <v>105.7</v>
      </c>
    </row>
    <row r="217" spans="1:13" ht="12.75">
      <c r="A217" t="s">
        <v>656</v>
      </c>
      <c r="C217" t="s">
        <v>632</v>
      </c>
      <c r="D217" t="s">
        <v>632</v>
      </c>
      <c r="E217" t="s">
        <v>632</v>
      </c>
      <c r="F217" t="s">
        <v>632</v>
      </c>
      <c r="G217">
        <v>63.2</v>
      </c>
      <c r="H217">
        <v>76.8</v>
      </c>
      <c r="I217">
        <v>84.3</v>
      </c>
      <c r="J217">
        <v>80.5</v>
      </c>
      <c r="K217">
        <v>85</v>
      </c>
      <c r="L217">
        <v>83.2</v>
      </c>
      <c r="M217">
        <v>92.3</v>
      </c>
    </row>
    <row r="218" spans="1:13" ht="12.75">
      <c r="A218" t="s">
        <v>657</v>
      </c>
      <c r="C218" t="s">
        <v>632</v>
      </c>
      <c r="D218" t="s">
        <v>632</v>
      </c>
      <c r="E218" t="s">
        <v>632</v>
      </c>
      <c r="F218" t="s">
        <v>632</v>
      </c>
      <c r="G218">
        <v>92.6</v>
      </c>
      <c r="H218">
        <v>86.9</v>
      </c>
      <c r="I218">
        <v>87.8</v>
      </c>
      <c r="J218">
        <v>88.5</v>
      </c>
      <c r="K218">
        <v>91.2</v>
      </c>
      <c r="L218">
        <v>91.5</v>
      </c>
      <c r="M218">
        <v>91.6</v>
      </c>
    </row>
    <row r="219" spans="1:13" ht="12.75">
      <c r="A219" t="s">
        <v>658</v>
      </c>
      <c r="C219" t="s">
        <v>632</v>
      </c>
      <c r="D219" t="s">
        <v>632</v>
      </c>
      <c r="E219" t="s">
        <v>632</v>
      </c>
      <c r="F219" t="s">
        <v>632</v>
      </c>
      <c r="G219">
        <v>88</v>
      </c>
      <c r="H219">
        <v>85.2</v>
      </c>
      <c r="I219">
        <v>88.7</v>
      </c>
      <c r="J219">
        <v>86.9</v>
      </c>
      <c r="K219">
        <v>96.1</v>
      </c>
      <c r="L219">
        <v>96.3</v>
      </c>
      <c r="M219">
        <v>97.6</v>
      </c>
    </row>
    <row r="220" spans="1:13" ht="12.75">
      <c r="A220" t="s">
        <v>659</v>
      </c>
      <c r="C220">
        <v>103.7</v>
      </c>
      <c r="D220">
        <v>100.7</v>
      </c>
      <c r="E220">
        <v>102.4</v>
      </c>
      <c r="F220">
        <v>102</v>
      </c>
      <c r="G220">
        <v>102.2</v>
      </c>
      <c r="H220">
        <v>101.4</v>
      </c>
      <c r="I220">
        <v>111.1</v>
      </c>
      <c r="J220">
        <v>107.4</v>
      </c>
      <c r="K220">
        <v>107.3</v>
      </c>
      <c r="L220">
        <v>104.2</v>
      </c>
      <c r="M220">
        <v>102.1</v>
      </c>
    </row>
    <row r="221" spans="1:13" ht="12.75">
      <c r="A221" t="s">
        <v>660</v>
      </c>
      <c r="C221">
        <v>95</v>
      </c>
      <c r="D221">
        <v>98.9</v>
      </c>
      <c r="E221">
        <v>97.4</v>
      </c>
      <c r="F221">
        <v>94.1</v>
      </c>
      <c r="G221">
        <v>96.4</v>
      </c>
      <c r="H221">
        <v>98.2</v>
      </c>
      <c r="I221">
        <v>93.8</v>
      </c>
      <c r="J221">
        <v>92.1</v>
      </c>
      <c r="K221">
        <v>95.1</v>
      </c>
      <c r="L221">
        <v>97.1</v>
      </c>
      <c r="M221">
        <v>98.6</v>
      </c>
    </row>
    <row r="222" spans="1:13" ht="12.75">
      <c r="A222" t="s">
        <v>661</v>
      </c>
      <c r="C222">
        <v>93.7</v>
      </c>
      <c r="D222">
        <v>94.8</v>
      </c>
      <c r="E222">
        <v>106.6</v>
      </c>
      <c r="F222">
        <v>105.8</v>
      </c>
      <c r="G222">
        <v>104.9</v>
      </c>
      <c r="H222">
        <v>110.3</v>
      </c>
      <c r="I222">
        <v>101.7</v>
      </c>
      <c r="J222">
        <v>104.4</v>
      </c>
      <c r="K222">
        <v>99.7</v>
      </c>
      <c r="L222">
        <v>99.2</v>
      </c>
      <c r="M222">
        <v>97.7</v>
      </c>
    </row>
    <row r="223" spans="1:13" ht="12.75">
      <c r="A223" t="s">
        <v>662</v>
      </c>
      <c r="C223" t="s">
        <v>632</v>
      </c>
      <c r="D223" t="s">
        <v>632</v>
      </c>
      <c r="E223" t="s">
        <v>632</v>
      </c>
      <c r="F223" t="s">
        <v>632</v>
      </c>
      <c r="G223" t="s">
        <v>632</v>
      </c>
      <c r="H223" t="s">
        <v>632</v>
      </c>
      <c r="I223" t="s">
        <v>632</v>
      </c>
      <c r="J223" t="s">
        <v>632</v>
      </c>
      <c r="K223">
        <v>89.5</v>
      </c>
      <c r="L223">
        <v>90.9</v>
      </c>
      <c r="M223">
        <v>92</v>
      </c>
    </row>
    <row r="224" spans="1:13" ht="12.75">
      <c r="A224" t="s">
        <v>663</v>
      </c>
      <c r="C224" t="s">
        <v>632</v>
      </c>
      <c r="D224" t="s">
        <v>632</v>
      </c>
      <c r="E224" t="s">
        <v>632</v>
      </c>
      <c r="F224" t="s">
        <v>632</v>
      </c>
      <c r="G224" t="s">
        <v>632</v>
      </c>
      <c r="H224" t="s">
        <v>632</v>
      </c>
      <c r="I224" t="s">
        <v>632</v>
      </c>
      <c r="J224" t="s">
        <v>632</v>
      </c>
      <c r="K224">
        <v>89.9</v>
      </c>
      <c r="L224">
        <v>89.1</v>
      </c>
      <c r="M224">
        <v>89.6</v>
      </c>
    </row>
    <row r="225" spans="1:13" ht="12.75">
      <c r="A225" t="s">
        <v>664</v>
      </c>
      <c r="C225" t="s">
        <v>632</v>
      </c>
      <c r="D225" t="s">
        <v>632</v>
      </c>
      <c r="E225" t="s">
        <v>632</v>
      </c>
      <c r="F225" t="s">
        <v>632</v>
      </c>
      <c r="G225">
        <v>85.2</v>
      </c>
      <c r="H225">
        <v>94.3</v>
      </c>
      <c r="I225">
        <v>97.5</v>
      </c>
      <c r="J225">
        <v>111</v>
      </c>
      <c r="K225">
        <v>102.8</v>
      </c>
      <c r="L225">
        <v>101.3</v>
      </c>
      <c r="M225">
        <v>101.6</v>
      </c>
    </row>
    <row r="226" spans="1:13" ht="12.75">
      <c r="A226" t="s">
        <v>665</v>
      </c>
      <c r="C226">
        <v>89.4</v>
      </c>
      <c r="D226">
        <v>90</v>
      </c>
      <c r="E226">
        <v>98.8</v>
      </c>
      <c r="F226">
        <v>99.6</v>
      </c>
      <c r="G226">
        <v>97</v>
      </c>
      <c r="H226">
        <v>114.3</v>
      </c>
      <c r="I226">
        <v>106.7</v>
      </c>
      <c r="J226">
        <v>111.5</v>
      </c>
      <c r="K226">
        <v>100.5</v>
      </c>
      <c r="L226">
        <v>99.1</v>
      </c>
      <c r="M226">
        <v>109.9</v>
      </c>
    </row>
    <row r="227" spans="1:13" ht="12.75">
      <c r="A227" t="s">
        <v>666</v>
      </c>
      <c r="C227">
        <v>139.9</v>
      </c>
      <c r="D227">
        <v>134.4</v>
      </c>
      <c r="E227">
        <v>130.2</v>
      </c>
      <c r="F227">
        <v>124.7</v>
      </c>
      <c r="G227">
        <v>122.9</v>
      </c>
      <c r="H227">
        <v>126.4</v>
      </c>
      <c r="I227">
        <v>127</v>
      </c>
      <c r="J227">
        <v>135.1</v>
      </c>
      <c r="K227">
        <v>124</v>
      </c>
      <c r="L227">
        <v>115.4</v>
      </c>
      <c r="M227">
        <v>115.5</v>
      </c>
    </row>
    <row r="228" spans="1:13" ht="12.75">
      <c r="A228" t="s">
        <v>667</v>
      </c>
      <c r="C228">
        <v>118</v>
      </c>
      <c r="D228">
        <v>118.6</v>
      </c>
      <c r="E228">
        <v>103.3</v>
      </c>
      <c r="F228">
        <v>102.6</v>
      </c>
      <c r="G228">
        <v>98.1</v>
      </c>
      <c r="H228">
        <v>104.2</v>
      </c>
      <c r="I228">
        <v>110.1</v>
      </c>
      <c r="J228">
        <v>110</v>
      </c>
      <c r="K228">
        <v>103.3</v>
      </c>
      <c r="L228">
        <v>101.6</v>
      </c>
      <c r="M228">
        <v>101.6</v>
      </c>
    </row>
    <row r="229" spans="1:13" ht="12.75">
      <c r="A229" t="s">
        <v>668</v>
      </c>
      <c r="C229" t="s">
        <v>632</v>
      </c>
      <c r="D229" t="s">
        <v>632</v>
      </c>
      <c r="E229" t="s">
        <v>632</v>
      </c>
      <c r="F229" t="s">
        <v>632</v>
      </c>
      <c r="G229" t="s">
        <v>632</v>
      </c>
      <c r="H229" t="s">
        <v>632</v>
      </c>
      <c r="I229" t="s">
        <v>632</v>
      </c>
      <c r="J229" t="s">
        <v>632</v>
      </c>
      <c r="K229" t="s">
        <v>632</v>
      </c>
      <c r="L229" t="s">
        <v>632</v>
      </c>
      <c r="M229" t="s">
        <v>632</v>
      </c>
    </row>
    <row r="230" spans="1:13" ht="12.75">
      <c r="A230" t="s">
        <v>669</v>
      </c>
      <c r="C230" t="s">
        <v>632</v>
      </c>
      <c r="D230" t="s">
        <v>632</v>
      </c>
      <c r="E230" t="s">
        <v>632</v>
      </c>
      <c r="F230" t="s">
        <v>632</v>
      </c>
      <c r="G230" t="s">
        <v>632</v>
      </c>
      <c r="H230" t="s">
        <v>632</v>
      </c>
      <c r="I230" t="s">
        <v>632</v>
      </c>
      <c r="J230" t="s">
        <v>632</v>
      </c>
      <c r="K230" t="s">
        <v>632</v>
      </c>
      <c r="L230" t="s">
        <v>632</v>
      </c>
      <c r="M230" t="s">
        <v>632</v>
      </c>
    </row>
    <row r="234" spans="2:3" ht="12.75">
      <c r="B234" t="s">
        <v>615</v>
      </c>
      <c r="C234" t="s">
        <v>679</v>
      </c>
    </row>
    <row r="235" spans="2:3" ht="12.75">
      <c r="B235" t="s">
        <v>613</v>
      </c>
      <c r="C235" t="s">
        <v>614</v>
      </c>
    </row>
    <row r="237" spans="1:13" ht="12.75">
      <c r="A237" t="s">
        <v>617</v>
      </c>
      <c r="B237" t="s">
        <v>618</v>
      </c>
      <c r="C237" t="s">
        <v>619</v>
      </c>
      <c r="D237" t="s">
        <v>620</v>
      </c>
      <c r="E237" t="s">
        <v>621</v>
      </c>
      <c r="F237" t="s">
        <v>622</v>
      </c>
      <c r="G237" t="s">
        <v>623</v>
      </c>
      <c r="H237" t="s">
        <v>624</v>
      </c>
      <c r="I237" t="s">
        <v>625</v>
      </c>
      <c r="J237" t="s">
        <v>626</v>
      </c>
      <c r="K237" t="s">
        <v>627</v>
      </c>
      <c r="L237" t="s">
        <v>628</v>
      </c>
      <c r="M237" t="s">
        <v>629</v>
      </c>
    </row>
    <row r="238" ht="12.75">
      <c r="A238" t="s">
        <v>630</v>
      </c>
    </row>
    <row r="239" spans="1:13" ht="12.75">
      <c r="A239" t="s">
        <v>631</v>
      </c>
      <c r="C239" t="s">
        <v>632</v>
      </c>
      <c r="D239" t="s">
        <v>632</v>
      </c>
      <c r="E239" t="s">
        <v>632</v>
      </c>
      <c r="F239" t="s">
        <v>632</v>
      </c>
      <c r="G239">
        <v>95.7</v>
      </c>
      <c r="H239">
        <v>95.9</v>
      </c>
      <c r="I239">
        <v>95.8</v>
      </c>
      <c r="J239">
        <v>95.9</v>
      </c>
      <c r="K239">
        <v>94.8</v>
      </c>
      <c r="L239">
        <v>94.7</v>
      </c>
      <c r="M239">
        <v>95.2</v>
      </c>
    </row>
    <row r="240" spans="1:13" ht="12.75">
      <c r="A240" t="s">
        <v>633</v>
      </c>
      <c r="C240">
        <v>100</v>
      </c>
      <c r="D240">
        <v>100</v>
      </c>
      <c r="E240">
        <v>100</v>
      </c>
      <c r="F240">
        <v>100</v>
      </c>
      <c r="G240">
        <v>100</v>
      </c>
      <c r="H240">
        <v>100</v>
      </c>
      <c r="I240">
        <v>100</v>
      </c>
      <c r="J240">
        <v>100</v>
      </c>
      <c r="K240">
        <v>100</v>
      </c>
      <c r="L240">
        <v>100</v>
      </c>
      <c r="M240">
        <v>100</v>
      </c>
    </row>
    <row r="241" spans="1:13" ht="12.75">
      <c r="A241" t="s">
        <v>634</v>
      </c>
      <c r="C241">
        <v>101.1</v>
      </c>
      <c r="D241">
        <v>100.3</v>
      </c>
      <c r="E241">
        <v>98.3</v>
      </c>
      <c r="F241">
        <v>97.5</v>
      </c>
      <c r="G241">
        <v>96.7</v>
      </c>
      <c r="H241">
        <v>95.5</v>
      </c>
      <c r="I241">
        <v>95.8</v>
      </c>
      <c r="J241">
        <v>95.5</v>
      </c>
      <c r="K241">
        <v>96.9</v>
      </c>
      <c r="L241">
        <v>96.1</v>
      </c>
      <c r="M241">
        <v>95.7</v>
      </c>
    </row>
    <row r="242" spans="1:13" ht="12.75">
      <c r="A242" t="s">
        <v>635</v>
      </c>
      <c r="C242">
        <v>107.8</v>
      </c>
      <c r="D242">
        <v>105.7</v>
      </c>
      <c r="E242">
        <v>103.1</v>
      </c>
      <c r="F242">
        <v>102.7</v>
      </c>
      <c r="G242">
        <v>100.3</v>
      </c>
      <c r="H242">
        <v>98.3</v>
      </c>
      <c r="I242">
        <v>95.1</v>
      </c>
      <c r="J242">
        <v>94.5</v>
      </c>
      <c r="K242">
        <v>94</v>
      </c>
      <c r="L242">
        <v>95.2</v>
      </c>
      <c r="M242">
        <v>97.1</v>
      </c>
    </row>
    <row r="243" spans="1:13" ht="12.75">
      <c r="A243" t="s">
        <v>636</v>
      </c>
      <c r="C243" t="s">
        <v>632</v>
      </c>
      <c r="D243" t="s">
        <v>632</v>
      </c>
      <c r="E243" t="s">
        <v>632</v>
      </c>
      <c r="F243" t="s">
        <v>632</v>
      </c>
      <c r="G243">
        <v>28.8</v>
      </c>
      <c r="H243">
        <v>29.5</v>
      </c>
      <c r="I243">
        <v>30</v>
      </c>
      <c r="J243">
        <v>28.4</v>
      </c>
      <c r="K243">
        <v>30.8</v>
      </c>
      <c r="L243">
        <v>31.6</v>
      </c>
      <c r="M243">
        <v>31.4</v>
      </c>
    </row>
    <row r="244" spans="1:13" ht="12.75">
      <c r="A244" t="s">
        <v>637</v>
      </c>
      <c r="C244" t="s">
        <v>632</v>
      </c>
      <c r="D244" t="s">
        <v>632</v>
      </c>
      <c r="E244" t="s">
        <v>632</v>
      </c>
      <c r="F244" t="s">
        <v>632</v>
      </c>
      <c r="G244">
        <v>41.4</v>
      </c>
      <c r="H244">
        <v>46.6</v>
      </c>
      <c r="I244">
        <v>47.1</v>
      </c>
      <c r="J244">
        <v>48.4</v>
      </c>
      <c r="K244">
        <v>46.9</v>
      </c>
      <c r="L244">
        <v>47.5</v>
      </c>
      <c r="M244">
        <v>53</v>
      </c>
    </row>
    <row r="245" spans="1:13" ht="12.75">
      <c r="A245" t="s">
        <v>638</v>
      </c>
      <c r="C245">
        <v>133.4</v>
      </c>
      <c r="D245">
        <v>134.4</v>
      </c>
      <c r="E245">
        <v>134.2</v>
      </c>
      <c r="F245">
        <v>136</v>
      </c>
      <c r="G245">
        <v>138.4</v>
      </c>
      <c r="H245">
        <v>137.3</v>
      </c>
      <c r="I245">
        <v>127.3</v>
      </c>
      <c r="J245">
        <v>129</v>
      </c>
      <c r="K245">
        <v>128.4</v>
      </c>
      <c r="L245">
        <v>129.4</v>
      </c>
      <c r="M245">
        <v>132.5</v>
      </c>
    </row>
    <row r="246" spans="1:13" ht="12.75">
      <c r="A246" t="s">
        <v>639</v>
      </c>
      <c r="C246">
        <v>132.1</v>
      </c>
      <c r="D246">
        <v>127.2</v>
      </c>
      <c r="E246">
        <v>122.3</v>
      </c>
      <c r="F246">
        <v>120.5</v>
      </c>
      <c r="G246">
        <v>117.9</v>
      </c>
      <c r="H246">
        <v>114.5</v>
      </c>
      <c r="I246">
        <v>112.3</v>
      </c>
      <c r="J246">
        <v>109.5</v>
      </c>
      <c r="K246">
        <v>104.2</v>
      </c>
      <c r="L246">
        <v>103.9</v>
      </c>
      <c r="M246">
        <v>104.3</v>
      </c>
    </row>
    <row r="247" spans="1:13" ht="12.75">
      <c r="A247" t="s">
        <v>640</v>
      </c>
      <c r="C247" t="s">
        <v>632</v>
      </c>
      <c r="D247" t="s">
        <v>632</v>
      </c>
      <c r="E247" t="s">
        <v>632</v>
      </c>
      <c r="F247" t="s">
        <v>632</v>
      </c>
      <c r="G247">
        <v>77.5</v>
      </c>
      <c r="H247">
        <v>77</v>
      </c>
      <c r="I247">
        <v>76.4</v>
      </c>
      <c r="J247">
        <v>72.4</v>
      </c>
      <c r="K247">
        <v>65</v>
      </c>
      <c r="L247">
        <v>64.5</v>
      </c>
      <c r="M247">
        <v>64.2</v>
      </c>
    </row>
    <row r="248" spans="1:13" ht="12.75">
      <c r="A248" t="s">
        <v>641</v>
      </c>
      <c r="C248">
        <v>66.6</v>
      </c>
      <c r="D248">
        <v>71.2</v>
      </c>
      <c r="E248">
        <v>83.1</v>
      </c>
      <c r="F248">
        <v>88.6</v>
      </c>
      <c r="G248">
        <v>96.3</v>
      </c>
      <c r="H248">
        <v>103.1</v>
      </c>
      <c r="I248">
        <v>104.6</v>
      </c>
      <c r="J248">
        <v>105</v>
      </c>
      <c r="K248">
        <v>113.9</v>
      </c>
      <c r="L248">
        <v>119.4</v>
      </c>
      <c r="M248">
        <v>128.9</v>
      </c>
    </row>
    <row r="249" spans="1:13" ht="12.75">
      <c r="A249" t="s">
        <v>642</v>
      </c>
      <c r="C249">
        <v>61.5</v>
      </c>
      <c r="D249">
        <v>64.4</v>
      </c>
      <c r="E249">
        <v>66.6</v>
      </c>
      <c r="F249">
        <v>64.8</v>
      </c>
      <c r="G249">
        <v>66.6</v>
      </c>
      <c r="H249">
        <v>65.2</v>
      </c>
      <c r="I249">
        <v>68.6</v>
      </c>
      <c r="J249">
        <v>68.6</v>
      </c>
      <c r="K249">
        <v>67.8</v>
      </c>
      <c r="L249">
        <v>68.3</v>
      </c>
      <c r="M249">
        <v>69.1</v>
      </c>
    </row>
    <row r="250" spans="1:13" ht="12.75">
      <c r="A250" t="s">
        <v>643</v>
      </c>
      <c r="C250">
        <v>76</v>
      </c>
      <c r="D250">
        <v>77.4</v>
      </c>
      <c r="E250">
        <v>76.1</v>
      </c>
      <c r="F250">
        <v>76.2</v>
      </c>
      <c r="G250">
        <v>78.1</v>
      </c>
      <c r="H250">
        <v>81.9</v>
      </c>
      <c r="I250">
        <v>91</v>
      </c>
      <c r="J250">
        <v>90.3</v>
      </c>
      <c r="K250">
        <v>89.4</v>
      </c>
      <c r="L250">
        <v>88.7</v>
      </c>
      <c r="M250">
        <v>88.7</v>
      </c>
    </row>
    <row r="251" spans="1:13" ht="12.75">
      <c r="A251" t="s">
        <v>644</v>
      </c>
      <c r="C251">
        <v>102.8</v>
      </c>
      <c r="D251">
        <v>103.5</v>
      </c>
      <c r="E251">
        <v>102.8</v>
      </c>
      <c r="F251">
        <v>103</v>
      </c>
      <c r="G251">
        <v>102.4</v>
      </c>
      <c r="H251">
        <v>100.2</v>
      </c>
      <c r="I251">
        <v>100.3</v>
      </c>
      <c r="J251">
        <v>107.2</v>
      </c>
      <c r="K251">
        <v>121.1</v>
      </c>
      <c r="L251">
        <v>111.7</v>
      </c>
      <c r="M251">
        <v>104</v>
      </c>
    </row>
    <row r="252" spans="1:13" ht="12.75">
      <c r="A252" t="s">
        <v>645</v>
      </c>
      <c r="C252">
        <v>67</v>
      </c>
      <c r="D252">
        <v>73.4</v>
      </c>
      <c r="E252">
        <v>75.6</v>
      </c>
      <c r="F252">
        <v>75.5</v>
      </c>
      <c r="G252">
        <v>75</v>
      </c>
      <c r="H252">
        <v>74.6</v>
      </c>
      <c r="I252">
        <v>74.1</v>
      </c>
      <c r="J252">
        <v>75.2</v>
      </c>
      <c r="K252">
        <v>75.7</v>
      </c>
      <c r="L252">
        <v>77.8</v>
      </c>
      <c r="M252">
        <v>79.8</v>
      </c>
    </row>
    <row r="253" spans="1:13" ht="12.75">
      <c r="A253" t="s">
        <v>646</v>
      </c>
      <c r="C253" t="s">
        <v>632</v>
      </c>
      <c r="D253" t="s">
        <v>632</v>
      </c>
      <c r="E253" t="s">
        <v>632</v>
      </c>
      <c r="F253" t="s">
        <v>632</v>
      </c>
      <c r="G253">
        <v>62.1</v>
      </c>
      <c r="H253">
        <v>62.2</v>
      </c>
      <c r="I253">
        <v>58.2</v>
      </c>
      <c r="J253">
        <v>62</v>
      </c>
      <c r="K253">
        <v>61.3</v>
      </c>
      <c r="L253">
        <v>63.5</v>
      </c>
      <c r="M253">
        <v>65.2</v>
      </c>
    </row>
    <row r="254" spans="1:13" ht="12.75">
      <c r="A254" t="s">
        <v>647</v>
      </c>
      <c r="C254" t="s">
        <v>632</v>
      </c>
      <c r="D254" t="s">
        <v>632</v>
      </c>
      <c r="E254" t="s">
        <v>632</v>
      </c>
      <c r="F254" t="s">
        <v>632</v>
      </c>
      <c r="G254">
        <v>60.9</v>
      </c>
      <c r="H254">
        <v>62.3</v>
      </c>
      <c r="I254">
        <v>57.4</v>
      </c>
      <c r="J254">
        <v>57.3</v>
      </c>
      <c r="K254">
        <v>50.6</v>
      </c>
      <c r="L254">
        <v>53.3</v>
      </c>
      <c r="M254">
        <v>54.3</v>
      </c>
    </row>
    <row r="255" spans="1:13" ht="12.75">
      <c r="A255" t="s">
        <v>648</v>
      </c>
      <c r="C255" t="s">
        <v>632</v>
      </c>
      <c r="D255" t="s">
        <v>632</v>
      </c>
      <c r="E255" t="s">
        <v>632</v>
      </c>
      <c r="F255" t="s">
        <v>632</v>
      </c>
      <c r="G255">
        <v>51.7</v>
      </c>
      <c r="H255">
        <v>58</v>
      </c>
      <c r="I255">
        <v>53.3</v>
      </c>
      <c r="J255">
        <v>51.3</v>
      </c>
      <c r="K255">
        <v>51.5</v>
      </c>
      <c r="L255">
        <v>55.2</v>
      </c>
      <c r="M255">
        <v>62.6</v>
      </c>
    </row>
    <row r="256" spans="1:13" ht="12.75">
      <c r="A256" t="s">
        <v>649</v>
      </c>
      <c r="C256">
        <v>127.3</v>
      </c>
      <c r="D256">
        <v>123.8</v>
      </c>
      <c r="E256">
        <v>120.2</v>
      </c>
      <c r="F256">
        <v>120.6</v>
      </c>
      <c r="G256">
        <v>120.8</v>
      </c>
      <c r="H256">
        <v>119.3</v>
      </c>
      <c r="I256">
        <v>120.2</v>
      </c>
      <c r="J256">
        <v>119.3</v>
      </c>
      <c r="K256">
        <v>95.6</v>
      </c>
      <c r="L256">
        <v>94.2</v>
      </c>
      <c r="M256">
        <v>95.9</v>
      </c>
    </row>
    <row r="257" spans="1:13" ht="12.75">
      <c r="A257" t="s">
        <v>650</v>
      </c>
      <c r="C257" t="s">
        <v>632</v>
      </c>
      <c r="D257" t="s">
        <v>632</v>
      </c>
      <c r="E257" t="s">
        <v>632</v>
      </c>
      <c r="F257" t="s">
        <v>632</v>
      </c>
      <c r="G257">
        <v>56</v>
      </c>
      <c r="H257">
        <v>56.6</v>
      </c>
      <c r="I257">
        <v>53.6</v>
      </c>
      <c r="J257">
        <v>60.3</v>
      </c>
      <c r="K257">
        <v>56.8</v>
      </c>
      <c r="L257">
        <v>60.6</v>
      </c>
      <c r="M257">
        <v>65.4</v>
      </c>
    </row>
    <row r="258" spans="1:13" ht="12.75">
      <c r="A258" t="s">
        <v>651</v>
      </c>
      <c r="C258" t="s">
        <v>632</v>
      </c>
      <c r="D258" t="s">
        <v>632</v>
      </c>
      <c r="E258" t="s">
        <v>632</v>
      </c>
      <c r="F258" t="s">
        <v>632</v>
      </c>
      <c r="G258">
        <v>49.3</v>
      </c>
      <c r="H258">
        <v>51.4</v>
      </c>
      <c r="I258">
        <v>54.4</v>
      </c>
      <c r="J258">
        <v>52.1</v>
      </c>
      <c r="K258">
        <v>51.5</v>
      </c>
      <c r="L258">
        <v>52.1</v>
      </c>
      <c r="M258">
        <v>55.6</v>
      </c>
    </row>
    <row r="259" spans="1:13" ht="12.75">
      <c r="A259" t="s">
        <v>652</v>
      </c>
      <c r="C259">
        <v>119.6</v>
      </c>
      <c r="D259">
        <v>119.1</v>
      </c>
      <c r="E259">
        <v>116.8</v>
      </c>
      <c r="F259">
        <v>118.5</v>
      </c>
      <c r="G259">
        <v>120.9</v>
      </c>
      <c r="H259">
        <v>122.3</v>
      </c>
      <c r="I259">
        <v>124.4</v>
      </c>
      <c r="J259">
        <v>124.2</v>
      </c>
      <c r="K259">
        <v>122.8</v>
      </c>
      <c r="L259">
        <v>122.5</v>
      </c>
      <c r="M259">
        <v>121.5</v>
      </c>
    </row>
    <row r="260" spans="1:13" ht="12.75">
      <c r="A260" t="s">
        <v>653</v>
      </c>
      <c r="C260">
        <v>112.7</v>
      </c>
      <c r="D260">
        <v>111.2</v>
      </c>
      <c r="E260">
        <v>109.9</v>
      </c>
      <c r="F260">
        <v>109.2</v>
      </c>
      <c r="G260">
        <v>108.1</v>
      </c>
      <c r="H260">
        <v>105.7</v>
      </c>
      <c r="I260">
        <v>102.7</v>
      </c>
      <c r="J260">
        <v>101.6</v>
      </c>
      <c r="K260">
        <v>104.3</v>
      </c>
      <c r="L260">
        <v>106.8</v>
      </c>
      <c r="M260">
        <v>109.4</v>
      </c>
    </row>
    <row r="261" spans="1:13" ht="12.75">
      <c r="A261" t="s">
        <v>654</v>
      </c>
      <c r="C261" t="s">
        <v>632</v>
      </c>
      <c r="D261" t="s">
        <v>632</v>
      </c>
      <c r="E261" t="s">
        <v>632</v>
      </c>
      <c r="F261" t="s">
        <v>632</v>
      </c>
      <c r="G261">
        <v>47.5</v>
      </c>
      <c r="H261">
        <v>48.2</v>
      </c>
      <c r="I261">
        <v>52.5</v>
      </c>
      <c r="J261">
        <v>47.2</v>
      </c>
      <c r="K261">
        <v>42.1</v>
      </c>
      <c r="L261">
        <v>41</v>
      </c>
      <c r="M261">
        <v>47</v>
      </c>
    </row>
    <row r="262" spans="1:13" ht="12.75">
      <c r="A262" t="s">
        <v>655</v>
      </c>
      <c r="C262">
        <v>56.4</v>
      </c>
      <c r="D262">
        <v>57.5</v>
      </c>
      <c r="E262">
        <v>57.7</v>
      </c>
      <c r="F262">
        <v>57.2</v>
      </c>
      <c r="G262">
        <v>56.9</v>
      </c>
      <c r="H262">
        <v>57.7</v>
      </c>
      <c r="I262">
        <v>61</v>
      </c>
      <c r="J262">
        <v>57.7</v>
      </c>
      <c r="K262">
        <v>56.2</v>
      </c>
      <c r="L262">
        <v>57.1</v>
      </c>
      <c r="M262">
        <v>58.7</v>
      </c>
    </row>
    <row r="263" spans="1:13" ht="12.75">
      <c r="A263" t="s">
        <v>656</v>
      </c>
      <c r="C263" t="s">
        <v>632</v>
      </c>
      <c r="D263" t="s">
        <v>632</v>
      </c>
      <c r="E263" t="s">
        <v>632</v>
      </c>
      <c r="F263" t="s">
        <v>632</v>
      </c>
      <c r="G263">
        <v>23.3</v>
      </c>
      <c r="H263">
        <v>26.8</v>
      </c>
      <c r="I263">
        <v>29</v>
      </c>
      <c r="J263">
        <v>33.9</v>
      </c>
      <c r="K263">
        <v>33.2</v>
      </c>
      <c r="L263">
        <v>33.1</v>
      </c>
      <c r="M263">
        <v>38.5</v>
      </c>
    </row>
    <row r="264" spans="1:13" ht="12.75">
      <c r="A264" t="s">
        <v>657</v>
      </c>
      <c r="C264" t="s">
        <v>632</v>
      </c>
      <c r="D264" t="s">
        <v>632</v>
      </c>
      <c r="E264" t="s">
        <v>632</v>
      </c>
      <c r="F264" t="s">
        <v>632</v>
      </c>
      <c r="G264">
        <v>56.7</v>
      </c>
      <c r="H264">
        <v>55</v>
      </c>
      <c r="I264">
        <v>53.8</v>
      </c>
      <c r="J264">
        <v>57.3</v>
      </c>
      <c r="K264">
        <v>57</v>
      </c>
      <c r="L264">
        <v>54.9</v>
      </c>
      <c r="M264">
        <v>53.3</v>
      </c>
    </row>
    <row r="265" spans="1:13" ht="12.75">
      <c r="A265" t="s">
        <v>658</v>
      </c>
      <c r="C265" t="s">
        <v>632</v>
      </c>
      <c r="D265" t="s">
        <v>632</v>
      </c>
      <c r="E265" t="s">
        <v>632</v>
      </c>
      <c r="F265" t="s">
        <v>632</v>
      </c>
      <c r="G265">
        <v>46.9</v>
      </c>
      <c r="H265">
        <v>44.5</v>
      </c>
      <c r="I265">
        <v>44.9</v>
      </c>
      <c r="J265">
        <v>49.5</v>
      </c>
      <c r="K265">
        <v>48.9</v>
      </c>
      <c r="L265">
        <v>50.9</v>
      </c>
      <c r="M265">
        <v>52.9</v>
      </c>
    </row>
    <row r="266" spans="1:13" ht="12.75">
      <c r="A266" t="s">
        <v>659</v>
      </c>
      <c r="C266">
        <v>74.1</v>
      </c>
      <c r="D266">
        <v>71</v>
      </c>
      <c r="E266">
        <v>71.4</v>
      </c>
      <c r="F266">
        <v>73.5</v>
      </c>
      <c r="G266">
        <v>75.8</v>
      </c>
      <c r="H266">
        <v>78.2</v>
      </c>
      <c r="I266">
        <v>75.2</v>
      </c>
      <c r="J266">
        <v>71.3</v>
      </c>
      <c r="K266">
        <v>98.5</v>
      </c>
      <c r="L266">
        <v>99.3</v>
      </c>
      <c r="M266">
        <v>101</v>
      </c>
    </row>
    <row r="267" spans="1:13" ht="12.75">
      <c r="A267" t="s">
        <v>660</v>
      </c>
      <c r="C267">
        <v>118.4</v>
      </c>
      <c r="D267">
        <v>128.4</v>
      </c>
      <c r="E267">
        <v>128.5</v>
      </c>
      <c r="F267">
        <v>128.3</v>
      </c>
      <c r="G267">
        <v>129.8</v>
      </c>
      <c r="H267">
        <v>137.6</v>
      </c>
      <c r="I267">
        <v>128.4</v>
      </c>
      <c r="J267">
        <v>133.1</v>
      </c>
      <c r="K267">
        <v>131.1</v>
      </c>
      <c r="L267">
        <v>142.2</v>
      </c>
      <c r="M267">
        <v>154.2</v>
      </c>
    </row>
    <row r="268" spans="1:13" ht="12.75">
      <c r="A268" t="s">
        <v>661</v>
      </c>
      <c r="C268">
        <v>84.6</v>
      </c>
      <c r="D268">
        <v>89.3</v>
      </c>
      <c r="E268">
        <v>105.2</v>
      </c>
      <c r="F268">
        <v>111.4</v>
      </c>
      <c r="G268">
        <v>117.7</v>
      </c>
      <c r="H268">
        <v>127.7</v>
      </c>
      <c r="I268">
        <v>126.2</v>
      </c>
      <c r="J268">
        <v>126.1</v>
      </c>
      <c r="K268">
        <v>115.8</v>
      </c>
      <c r="L268">
        <v>121</v>
      </c>
      <c r="M268">
        <v>122.3</v>
      </c>
    </row>
    <row r="269" spans="1:13" ht="12.75">
      <c r="A269" t="s">
        <v>662</v>
      </c>
      <c r="C269" t="s">
        <v>632</v>
      </c>
      <c r="D269" t="s">
        <v>632</v>
      </c>
      <c r="E269" t="s">
        <v>632</v>
      </c>
      <c r="F269" t="s">
        <v>632</v>
      </c>
      <c r="G269" t="s">
        <v>632</v>
      </c>
      <c r="H269" t="s">
        <v>632</v>
      </c>
      <c r="I269" t="s">
        <v>632</v>
      </c>
      <c r="J269" t="s">
        <v>632</v>
      </c>
      <c r="K269">
        <v>52.8</v>
      </c>
      <c r="L269">
        <v>53.2</v>
      </c>
      <c r="M269">
        <v>55.3</v>
      </c>
    </row>
    <row r="270" spans="1:13" ht="12.75">
      <c r="A270" t="s">
        <v>663</v>
      </c>
      <c r="C270" t="s">
        <v>632</v>
      </c>
      <c r="D270" t="s">
        <v>632</v>
      </c>
      <c r="E270" t="s">
        <v>632</v>
      </c>
      <c r="F270" t="s">
        <v>632</v>
      </c>
      <c r="G270" t="s">
        <v>632</v>
      </c>
      <c r="H270" t="s">
        <v>632</v>
      </c>
      <c r="I270" t="s">
        <v>632</v>
      </c>
      <c r="J270" t="s">
        <v>632</v>
      </c>
      <c r="K270">
        <v>28.9</v>
      </c>
      <c r="L270">
        <v>28.8</v>
      </c>
      <c r="M270">
        <v>29.5</v>
      </c>
    </row>
    <row r="271" spans="1:13" ht="12.75">
      <c r="A271" t="s">
        <v>664</v>
      </c>
      <c r="C271" t="s">
        <v>632</v>
      </c>
      <c r="D271" t="s">
        <v>632</v>
      </c>
      <c r="E271" t="s">
        <v>632</v>
      </c>
      <c r="F271" t="s">
        <v>632</v>
      </c>
      <c r="G271">
        <v>39.2</v>
      </c>
      <c r="H271">
        <v>42</v>
      </c>
      <c r="I271">
        <v>38.5</v>
      </c>
      <c r="J271">
        <v>46.2</v>
      </c>
      <c r="K271">
        <v>44.4</v>
      </c>
      <c r="L271">
        <v>47.4</v>
      </c>
      <c r="M271">
        <v>54.1</v>
      </c>
    </row>
    <row r="272" spans="1:13" ht="12.75">
      <c r="A272" t="s">
        <v>665</v>
      </c>
      <c r="C272">
        <v>95.1</v>
      </c>
      <c r="D272">
        <v>97.7</v>
      </c>
      <c r="E272">
        <v>101.8</v>
      </c>
      <c r="F272">
        <v>104.5</v>
      </c>
      <c r="G272">
        <v>107</v>
      </c>
      <c r="H272">
        <v>113.4</v>
      </c>
      <c r="I272">
        <v>91.8</v>
      </c>
      <c r="J272">
        <v>93.8</v>
      </c>
      <c r="K272">
        <v>93.8</v>
      </c>
      <c r="L272">
        <v>97</v>
      </c>
      <c r="M272">
        <v>107.2</v>
      </c>
    </row>
    <row r="273" spans="1:13" ht="12.75">
      <c r="A273" t="s">
        <v>666</v>
      </c>
      <c r="C273">
        <v>121.3</v>
      </c>
      <c r="D273">
        <v>122.3</v>
      </c>
      <c r="E273">
        <v>126.2</v>
      </c>
      <c r="F273">
        <v>121.6</v>
      </c>
      <c r="G273">
        <v>122.4</v>
      </c>
      <c r="H273">
        <v>125.8</v>
      </c>
      <c r="I273">
        <v>127</v>
      </c>
      <c r="J273">
        <v>132.2</v>
      </c>
      <c r="K273">
        <v>123.4</v>
      </c>
      <c r="L273">
        <v>118.8</v>
      </c>
      <c r="M273">
        <v>124.3</v>
      </c>
    </row>
    <row r="274" spans="1:13" ht="12.75">
      <c r="A274" t="s">
        <v>667</v>
      </c>
      <c r="C274">
        <v>125.8</v>
      </c>
      <c r="D274">
        <v>134.6</v>
      </c>
      <c r="E274">
        <v>110.8</v>
      </c>
      <c r="F274">
        <v>111.7</v>
      </c>
      <c r="G274">
        <v>126.6</v>
      </c>
      <c r="H274">
        <v>139.7</v>
      </c>
      <c r="I274">
        <v>154.6</v>
      </c>
      <c r="J274">
        <v>154.7</v>
      </c>
      <c r="K274">
        <v>146.4</v>
      </c>
      <c r="L274">
        <v>144.1</v>
      </c>
      <c r="M274">
        <v>144.8</v>
      </c>
    </row>
    <row r="275" spans="1:13" ht="12.75">
      <c r="A275" t="s">
        <v>668</v>
      </c>
      <c r="C275" t="s">
        <v>632</v>
      </c>
      <c r="D275" t="s">
        <v>632</v>
      </c>
      <c r="E275" t="s">
        <v>632</v>
      </c>
      <c r="F275" t="s">
        <v>632</v>
      </c>
      <c r="G275" t="s">
        <v>632</v>
      </c>
      <c r="H275" t="s">
        <v>632</v>
      </c>
      <c r="I275" t="s">
        <v>632</v>
      </c>
      <c r="J275" t="s">
        <v>632</v>
      </c>
      <c r="K275" t="s">
        <v>632</v>
      </c>
      <c r="L275" t="s">
        <v>632</v>
      </c>
      <c r="M275" t="s">
        <v>632</v>
      </c>
    </row>
    <row r="276" spans="1:13" ht="12.75">
      <c r="A276" t="s">
        <v>669</v>
      </c>
      <c r="C276" t="s">
        <v>632</v>
      </c>
      <c r="D276" t="s">
        <v>632</v>
      </c>
      <c r="E276" t="s">
        <v>632</v>
      </c>
      <c r="F276" t="s">
        <v>632</v>
      </c>
      <c r="G276" t="s">
        <v>632</v>
      </c>
      <c r="H276" t="s">
        <v>632</v>
      </c>
      <c r="I276" t="s">
        <v>632</v>
      </c>
      <c r="J276" t="s">
        <v>632</v>
      </c>
      <c r="K276" t="s">
        <v>632</v>
      </c>
      <c r="L276" t="s">
        <v>632</v>
      </c>
      <c r="M276" t="s">
        <v>632</v>
      </c>
    </row>
    <row r="280" spans="2:3" ht="12.75">
      <c r="B280" t="s">
        <v>615</v>
      </c>
      <c r="C280" t="s">
        <v>680</v>
      </c>
    </row>
    <row r="281" spans="2:3" ht="12.75">
      <c r="B281" t="s">
        <v>613</v>
      </c>
      <c r="C281" t="s">
        <v>614</v>
      </c>
    </row>
    <row r="283" spans="1:13" ht="12.75">
      <c r="A283" t="s">
        <v>617</v>
      </c>
      <c r="B283" t="s">
        <v>618</v>
      </c>
      <c r="C283" t="s">
        <v>619</v>
      </c>
      <c r="D283" t="s">
        <v>620</v>
      </c>
      <c r="E283" t="s">
        <v>621</v>
      </c>
      <c r="F283" t="s">
        <v>622</v>
      </c>
      <c r="G283" t="s">
        <v>623</v>
      </c>
      <c r="H283" t="s">
        <v>624</v>
      </c>
      <c r="I283" t="s">
        <v>625</v>
      </c>
      <c r="J283" t="s">
        <v>626</v>
      </c>
      <c r="K283" t="s">
        <v>627</v>
      </c>
      <c r="L283" t="s">
        <v>628</v>
      </c>
      <c r="M283" t="s">
        <v>629</v>
      </c>
    </row>
    <row r="284" ht="12.75">
      <c r="A284" t="s">
        <v>630</v>
      </c>
    </row>
    <row r="285" spans="1:13" ht="12.75">
      <c r="A285" t="s">
        <v>631</v>
      </c>
      <c r="C285" t="s">
        <v>632</v>
      </c>
      <c r="D285" t="s">
        <v>632</v>
      </c>
      <c r="E285" t="s">
        <v>632</v>
      </c>
      <c r="F285" t="s">
        <v>632</v>
      </c>
      <c r="G285">
        <v>95.9</v>
      </c>
      <c r="H285">
        <v>96.2</v>
      </c>
      <c r="I285">
        <v>96.5</v>
      </c>
      <c r="J285">
        <v>96.4</v>
      </c>
      <c r="K285">
        <v>96.1</v>
      </c>
      <c r="L285">
        <v>96.1</v>
      </c>
      <c r="M285">
        <v>96.4</v>
      </c>
    </row>
    <row r="286" spans="1:13" ht="12.75">
      <c r="A286" t="s">
        <v>633</v>
      </c>
      <c r="C286">
        <v>100</v>
      </c>
      <c r="D286">
        <v>100</v>
      </c>
      <c r="E286">
        <v>100</v>
      </c>
      <c r="F286">
        <v>100</v>
      </c>
      <c r="G286">
        <v>100</v>
      </c>
      <c r="H286">
        <v>100</v>
      </c>
      <c r="I286">
        <v>100</v>
      </c>
      <c r="J286">
        <v>100</v>
      </c>
      <c r="K286">
        <v>100</v>
      </c>
      <c r="L286">
        <v>100</v>
      </c>
      <c r="M286">
        <v>100</v>
      </c>
    </row>
    <row r="287" spans="1:13" ht="12.75">
      <c r="A287" t="s">
        <v>634</v>
      </c>
      <c r="C287">
        <v>102</v>
      </c>
      <c r="D287">
        <v>101.7</v>
      </c>
      <c r="E287">
        <v>98.8</v>
      </c>
      <c r="F287">
        <v>98.1</v>
      </c>
      <c r="G287">
        <v>97.4</v>
      </c>
      <c r="H287">
        <v>96.1</v>
      </c>
      <c r="I287">
        <v>96.8</v>
      </c>
      <c r="J287">
        <v>97.4</v>
      </c>
      <c r="K287">
        <v>99</v>
      </c>
      <c r="L287">
        <v>99</v>
      </c>
      <c r="M287">
        <v>99.1</v>
      </c>
    </row>
    <row r="288" spans="1:13" ht="12.75">
      <c r="A288" t="s">
        <v>635</v>
      </c>
      <c r="C288">
        <v>109.5</v>
      </c>
      <c r="D288">
        <v>105.1</v>
      </c>
      <c r="E288">
        <v>102.5</v>
      </c>
      <c r="F288">
        <v>102.3</v>
      </c>
      <c r="G288">
        <v>104.1</v>
      </c>
      <c r="H288">
        <v>101.8</v>
      </c>
      <c r="I288">
        <v>99.2</v>
      </c>
      <c r="J288">
        <v>98.6</v>
      </c>
      <c r="K288">
        <v>101.5</v>
      </c>
      <c r="L288">
        <v>100.7</v>
      </c>
      <c r="M288">
        <v>100.9</v>
      </c>
    </row>
    <row r="289" spans="1:13" ht="12.75">
      <c r="A289" t="s">
        <v>636</v>
      </c>
      <c r="C289">
        <v>31</v>
      </c>
      <c r="D289">
        <v>25.7</v>
      </c>
      <c r="E289">
        <v>32</v>
      </c>
      <c r="F289">
        <v>35.4</v>
      </c>
      <c r="G289">
        <v>35.6</v>
      </c>
      <c r="H289">
        <v>36.3</v>
      </c>
      <c r="I289">
        <v>38.2</v>
      </c>
      <c r="J289">
        <v>40.1</v>
      </c>
      <c r="K289">
        <v>39</v>
      </c>
      <c r="L289">
        <v>39.6</v>
      </c>
      <c r="M289">
        <v>41.1</v>
      </c>
    </row>
    <row r="290" spans="1:13" ht="12.75">
      <c r="A290" t="s">
        <v>637</v>
      </c>
      <c r="C290">
        <v>39.1</v>
      </c>
      <c r="D290">
        <v>41</v>
      </c>
      <c r="E290">
        <v>41.4</v>
      </c>
      <c r="F290">
        <v>44.3</v>
      </c>
      <c r="G290">
        <v>43.5</v>
      </c>
      <c r="H290">
        <v>45.4</v>
      </c>
      <c r="I290">
        <v>48.5</v>
      </c>
      <c r="J290">
        <v>52.7</v>
      </c>
      <c r="K290">
        <v>51.9</v>
      </c>
      <c r="L290">
        <v>52.3</v>
      </c>
      <c r="M290">
        <v>55.7</v>
      </c>
    </row>
    <row r="291" spans="1:13" ht="12.75">
      <c r="A291" t="s">
        <v>638</v>
      </c>
      <c r="C291">
        <v>133.7</v>
      </c>
      <c r="D291">
        <v>131.1</v>
      </c>
      <c r="E291">
        <v>126.9</v>
      </c>
      <c r="F291">
        <v>125.7</v>
      </c>
      <c r="G291">
        <v>123.1</v>
      </c>
      <c r="H291">
        <v>123</v>
      </c>
      <c r="I291">
        <v>126.1</v>
      </c>
      <c r="J291">
        <v>130.7</v>
      </c>
      <c r="K291">
        <v>134.8</v>
      </c>
      <c r="L291">
        <v>133.1</v>
      </c>
      <c r="M291">
        <v>133.3</v>
      </c>
    </row>
    <row r="292" spans="1:13" ht="12.75">
      <c r="A292" t="s">
        <v>639</v>
      </c>
      <c r="C292">
        <v>114.6</v>
      </c>
      <c r="D292">
        <v>109.6</v>
      </c>
      <c r="E292">
        <v>105.8</v>
      </c>
      <c r="F292">
        <v>105.3</v>
      </c>
      <c r="G292">
        <v>104</v>
      </c>
      <c r="H292">
        <v>101.6</v>
      </c>
      <c r="I292">
        <v>103.3</v>
      </c>
      <c r="J292">
        <v>103.6</v>
      </c>
      <c r="K292">
        <v>100.8</v>
      </c>
      <c r="L292">
        <v>99.8</v>
      </c>
      <c r="M292">
        <v>99.4</v>
      </c>
    </row>
    <row r="293" spans="1:13" ht="12.75">
      <c r="A293" t="s">
        <v>640</v>
      </c>
      <c r="C293">
        <v>40.2</v>
      </c>
      <c r="D293">
        <v>47.9</v>
      </c>
      <c r="E293">
        <v>49.1</v>
      </c>
      <c r="F293">
        <v>52.4</v>
      </c>
      <c r="G293">
        <v>54.9</v>
      </c>
      <c r="H293">
        <v>54.6</v>
      </c>
      <c r="I293">
        <v>57.7</v>
      </c>
      <c r="J293">
        <v>59.9</v>
      </c>
      <c r="K293">
        <v>59.3</v>
      </c>
      <c r="L293">
        <v>59.9</v>
      </c>
      <c r="M293">
        <v>61.3</v>
      </c>
    </row>
    <row r="294" spans="1:13" ht="12.75">
      <c r="A294" t="s">
        <v>641</v>
      </c>
      <c r="C294">
        <v>94.8</v>
      </c>
      <c r="D294">
        <v>98.1</v>
      </c>
      <c r="E294">
        <v>101.7</v>
      </c>
      <c r="F294">
        <v>100.2</v>
      </c>
      <c r="G294">
        <v>103.6</v>
      </c>
      <c r="H294">
        <v>107.4</v>
      </c>
      <c r="I294">
        <v>112</v>
      </c>
      <c r="J294">
        <v>118</v>
      </c>
      <c r="K294">
        <v>120.9</v>
      </c>
      <c r="L294">
        <v>119.8</v>
      </c>
      <c r="M294">
        <v>118.5</v>
      </c>
    </row>
    <row r="295" spans="1:13" ht="12.75">
      <c r="A295" t="s">
        <v>642</v>
      </c>
      <c r="C295">
        <v>79.9</v>
      </c>
      <c r="D295">
        <v>83</v>
      </c>
      <c r="E295">
        <v>84.3</v>
      </c>
      <c r="F295">
        <v>81.5</v>
      </c>
      <c r="G295">
        <v>83.4</v>
      </c>
      <c r="H295">
        <v>80.8</v>
      </c>
      <c r="I295">
        <v>81.6</v>
      </c>
      <c r="J295">
        <v>79.2</v>
      </c>
      <c r="K295">
        <v>82.1</v>
      </c>
      <c r="L295">
        <v>83.3</v>
      </c>
      <c r="M295">
        <v>83.8</v>
      </c>
    </row>
    <row r="296" spans="1:13" ht="12.75">
      <c r="A296" t="s">
        <v>643</v>
      </c>
      <c r="C296">
        <v>84.1</v>
      </c>
      <c r="D296">
        <v>85.9</v>
      </c>
      <c r="E296">
        <v>83.6</v>
      </c>
      <c r="F296">
        <v>83.1</v>
      </c>
      <c r="G296">
        <v>81.3</v>
      </c>
      <c r="H296">
        <v>81.8</v>
      </c>
      <c r="I296">
        <v>82.1</v>
      </c>
      <c r="J296">
        <v>81.9</v>
      </c>
      <c r="K296">
        <v>84.8</v>
      </c>
      <c r="L296">
        <v>86.7</v>
      </c>
      <c r="M296">
        <v>88.6</v>
      </c>
    </row>
    <row r="297" spans="1:13" ht="12.75">
      <c r="A297" t="s">
        <v>644</v>
      </c>
      <c r="C297">
        <v>113.7</v>
      </c>
      <c r="D297">
        <v>112.2</v>
      </c>
      <c r="E297">
        <v>105.8</v>
      </c>
      <c r="F297">
        <v>105</v>
      </c>
      <c r="G297">
        <v>104.9</v>
      </c>
      <c r="H297">
        <v>102.9</v>
      </c>
      <c r="I297">
        <v>101.8</v>
      </c>
      <c r="J297">
        <v>102.2</v>
      </c>
      <c r="K297">
        <v>105.1</v>
      </c>
      <c r="L297">
        <v>105.4</v>
      </c>
      <c r="M297">
        <v>105.1</v>
      </c>
    </row>
    <row r="298" spans="1:13" ht="12.75">
      <c r="A298" t="s">
        <v>645</v>
      </c>
      <c r="C298">
        <v>82.4</v>
      </c>
      <c r="D298">
        <v>91</v>
      </c>
      <c r="E298">
        <v>91.9</v>
      </c>
      <c r="F298">
        <v>91</v>
      </c>
      <c r="G298">
        <v>90.7</v>
      </c>
      <c r="H298">
        <v>90.4</v>
      </c>
      <c r="I298">
        <v>92.2</v>
      </c>
      <c r="J298">
        <v>94.3</v>
      </c>
      <c r="K298">
        <v>99.4</v>
      </c>
      <c r="L298">
        <v>100.4</v>
      </c>
      <c r="M298">
        <v>101</v>
      </c>
    </row>
    <row r="299" spans="1:13" ht="12.75">
      <c r="A299" t="s">
        <v>646</v>
      </c>
      <c r="C299">
        <v>87</v>
      </c>
      <c r="D299">
        <v>85.8</v>
      </c>
      <c r="E299">
        <v>86.6</v>
      </c>
      <c r="F299">
        <v>86.7</v>
      </c>
      <c r="G299">
        <v>86.7</v>
      </c>
      <c r="H299">
        <v>87.8</v>
      </c>
      <c r="I299">
        <v>88.7</v>
      </c>
      <c r="J299">
        <v>87.6</v>
      </c>
      <c r="K299">
        <v>86.9</v>
      </c>
      <c r="L299">
        <v>86.3</v>
      </c>
      <c r="M299">
        <v>86.9</v>
      </c>
    </row>
    <row r="300" spans="1:13" ht="12.75">
      <c r="A300" t="s">
        <v>647</v>
      </c>
      <c r="C300">
        <v>36.3</v>
      </c>
      <c r="D300">
        <v>40.1</v>
      </c>
      <c r="E300">
        <v>44.9</v>
      </c>
      <c r="F300">
        <v>46.4</v>
      </c>
      <c r="G300">
        <v>49</v>
      </c>
      <c r="H300">
        <v>55.3</v>
      </c>
      <c r="I300">
        <v>56.1</v>
      </c>
      <c r="J300">
        <v>55.5</v>
      </c>
      <c r="K300">
        <v>52.8</v>
      </c>
      <c r="L300">
        <v>52.9</v>
      </c>
      <c r="M300">
        <v>53.5</v>
      </c>
    </row>
    <row r="301" spans="1:13" ht="12.75">
      <c r="A301" t="s">
        <v>648</v>
      </c>
      <c r="C301">
        <v>29.1</v>
      </c>
      <c r="D301">
        <v>34.3</v>
      </c>
      <c r="E301">
        <v>40.9</v>
      </c>
      <c r="F301">
        <v>43.1</v>
      </c>
      <c r="G301">
        <v>44.2</v>
      </c>
      <c r="H301">
        <v>49.7</v>
      </c>
      <c r="I301">
        <v>51.2</v>
      </c>
      <c r="J301">
        <v>52.6</v>
      </c>
      <c r="K301">
        <v>49.9</v>
      </c>
      <c r="L301">
        <v>50.7</v>
      </c>
      <c r="M301">
        <v>51.6</v>
      </c>
    </row>
    <row r="302" spans="1:13" ht="12.75">
      <c r="A302" t="s">
        <v>649</v>
      </c>
      <c r="C302">
        <v>110.7</v>
      </c>
      <c r="D302">
        <v>106</v>
      </c>
      <c r="E302">
        <v>103</v>
      </c>
      <c r="F302">
        <v>102.5</v>
      </c>
      <c r="G302">
        <v>98.1</v>
      </c>
      <c r="H302">
        <v>97.1</v>
      </c>
      <c r="I302">
        <v>99.4</v>
      </c>
      <c r="J302">
        <v>98.8</v>
      </c>
      <c r="K302">
        <v>98.9</v>
      </c>
      <c r="L302">
        <v>100.3</v>
      </c>
      <c r="M302">
        <v>100.7</v>
      </c>
    </row>
    <row r="303" spans="1:13" ht="12.75">
      <c r="A303" t="s">
        <v>650</v>
      </c>
      <c r="C303">
        <v>41.7</v>
      </c>
      <c r="D303">
        <v>42.1</v>
      </c>
      <c r="E303">
        <v>44.2</v>
      </c>
      <c r="F303">
        <v>43.6</v>
      </c>
      <c r="G303">
        <v>44.8</v>
      </c>
      <c r="H303">
        <v>46.5</v>
      </c>
      <c r="I303">
        <v>50.2</v>
      </c>
      <c r="J303">
        <v>54.8</v>
      </c>
      <c r="K303">
        <v>55.8</v>
      </c>
      <c r="L303">
        <v>58.8</v>
      </c>
      <c r="M303">
        <v>60.2</v>
      </c>
    </row>
    <row r="304" spans="1:13" ht="12.75">
      <c r="A304" t="s">
        <v>651</v>
      </c>
      <c r="C304" t="s">
        <v>632</v>
      </c>
      <c r="D304" t="s">
        <v>632</v>
      </c>
      <c r="E304" t="s">
        <v>632</v>
      </c>
      <c r="F304" t="s">
        <v>632</v>
      </c>
      <c r="G304">
        <v>68.6</v>
      </c>
      <c r="H304">
        <v>71.9</v>
      </c>
      <c r="I304">
        <v>72.9</v>
      </c>
      <c r="J304">
        <v>71.1</v>
      </c>
      <c r="K304">
        <v>68.4</v>
      </c>
      <c r="L304">
        <v>69</v>
      </c>
      <c r="M304">
        <v>69.9</v>
      </c>
    </row>
    <row r="305" spans="1:13" ht="12.75">
      <c r="A305" t="s">
        <v>652</v>
      </c>
      <c r="C305">
        <v>105.8</v>
      </c>
      <c r="D305">
        <v>102.4</v>
      </c>
      <c r="E305">
        <v>99</v>
      </c>
      <c r="F305">
        <v>99.4</v>
      </c>
      <c r="G305">
        <v>100.7</v>
      </c>
      <c r="H305">
        <v>100.2</v>
      </c>
      <c r="I305">
        <v>100.3</v>
      </c>
      <c r="J305">
        <v>101.5</v>
      </c>
      <c r="K305">
        <v>102.9</v>
      </c>
      <c r="L305">
        <v>101</v>
      </c>
      <c r="M305">
        <v>100.8</v>
      </c>
    </row>
    <row r="306" spans="1:13" ht="12.75">
      <c r="A306" t="s">
        <v>653</v>
      </c>
      <c r="C306">
        <v>112.8</v>
      </c>
      <c r="D306">
        <v>108.4</v>
      </c>
      <c r="E306">
        <v>104</v>
      </c>
      <c r="F306">
        <v>103.5</v>
      </c>
      <c r="G306">
        <v>100.4</v>
      </c>
      <c r="H306">
        <v>98.2</v>
      </c>
      <c r="I306">
        <v>99</v>
      </c>
      <c r="J306">
        <v>101.4</v>
      </c>
      <c r="K306">
        <v>98.6</v>
      </c>
      <c r="L306">
        <v>98.2</v>
      </c>
      <c r="M306">
        <v>98.4</v>
      </c>
    </row>
    <row r="307" spans="1:13" ht="12.75">
      <c r="A307" t="s">
        <v>654</v>
      </c>
      <c r="C307">
        <v>44.1</v>
      </c>
      <c r="D307">
        <v>47.1</v>
      </c>
      <c r="E307">
        <v>48.3</v>
      </c>
      <c r="F307">
        <v>50.3</v>
      </c>
      <c r="G307">
        <v>48.6</v>
      </c>
      <c r="H307">
        <v>54.2</v>
      </c>
      <c r="I307">
        <v>60.7</v>
      </c>
      <c r="J307">
        <v>57.3</v>
      </c>
      <c r="K307">
        <v>52.1</v>
      </c>
      <c r="L307">
        <v>50.8</v>
      </c>
      <c r="M307">
        <v>57.6</v>
      </c>
    </row>
    <row r="308" spans="1:13" ht="12.75">
      <c r="A308" t="s">
        <v>655</v>
      </c>
      <c r="C308">
        <v>71.7</v>
      </c>
      <c r="D308">
        <v>72.3</v>
      </c>
      <c r="E308">
        <v>71.3</v>
      </c>
      <c r="F308">
        <v>71.4</v>
      </c>
      <c r="G308">
        <v>71.2</v>
      </c>
      <c r="H308">
        <v>70.6</v>
      </c>
      <c r="I308">
        <v>72</v>
      </c>
      <c r="J308">
        <v>73.5</v>
      </c>
      <c r="K308">
        <v>82.4</v>
      </c>
      <c r="L308">
        <v>82.7</v>
      </c>
      <c r="M308">
        <v>82.9</v>
      </c>
    </row>
    <row r="309" spans="1:13" ht="12.75">
      <c r="A309" t="s">
        <v>656</v>
      </c>
      <c r="C309" t="s">
        <v>632</v>
      </c>
      <c r="D309" t="s">
        <v>632</v>
      </c>
      <c r="E309" t="s">
        <v>632</v>
      </c>
      <c r="F309">
        <v>40.8</v>
      </c>
      <c r="G309">
        <v>35.7</v>
      </c>
      <c r="H309">
        <v>40.3</v>
      </c>
      <c r="I309">
        <v>40.4</v>
      </c>
      <c r="J309">
        <v>39.7</v>
      </c>
      <c r="K309">
        <v>42</v>
      </c>
      <c r="L309">
        <v>42.3</v>
      </c>
      <c r="M309">
        <v>50.8</v>
      </c>
    </row>
    <row r="310" spans="1:13" ht="12.75">
      <c r="A310" t="s">
        <v>657</v>
      </c>
      <c r="C310">
        <v>72.5</v>
      </c>
      <c r="D310">
        <v>70.1</v>
      </c>
      <c r="E310">
        <v>70</v>
      </c>
      <c r="F310">
        <v>71.9</v>
      </c>
      <c r="G310">
        <v>71.8</v>
      </c>
      <c r="H310">
        <v>70.3</v>
      </c>
      <c r="I310">
        <v>70.6</v>
      </c>
      <c r="J310">
        <v>72.8</v>
      </c>
      <c r="K310">
        <v>73</v>
      </c>
      <c r="L310">
        <v>72</v>
      </c>
      <c r="M310">
        <v>71.8</v>
      </c>
    </row>
    <row r="311" spans="1:13" ht="12.75">
      <c r="A311" t="s">
        <v>658</v>
      </c>
      <c r="C311">
        <v>37.7</v>
      </c>
      <c r="D311">
        <v>38.2</v>
      </c>
      <c r="E311">
        <v>40.2</v>
      </c>
      <c r="F311">
        <v>40.5</v>
      </c>
      <c r="G311">
        <v>38.6</v>
      </c>
      <c r="H311">
        <v>42.4</v>
      </c>
      <c r="I311">
        <v>43</v>
      </c>
      <c r="J311">
        <v>43</v>
      </c>
      <c r="K311">
        <v>48.5</v>
      </c>
      <c r="L311">
        <v>52.3</v>
      </c>
      <c r="M311">
        <v>54.1</v>
      </c>
    </row>
    <row r="312" spans="1:13" ht="12.75">
      <c r="A312" t="s">
        <v>659</v>
      </c>
      <c r="C312">
        <v>129.4</v>
      </c>
      <c r="D312">
        <v>123.5</v>
      </c>
      <c r="E312">
        <v>119.6</v>
      </c>
      <c r="F312">
        <v>118.3</v>
      </c>
      <c r="G312">
        <v>119.1</v>
      </c>
      <c r="H312">
        <v>118.3</v>
      </c>
      <c r="I312">
        <v>118.5</v>
      </c>
      <c r="J312">
        <v>119.9</v>
      </c>
      <c r="K312">
        <v>120.7</v>
      </c>
      <c r="L312">
        <v>118.1</v>
      </c>
      <c r="M312">
        <v>117.4</v>
      </c>
    </row>
    <row r="313" spans="1:13" ht="12.75">
      <c r="A313" t="s">
        <v>660</v>
      </c>
      <c r="C313">
        <v>120.2</v>
      </c>
      <c r="D313">
        <v>129.1</v>
      </c>
      <c r="E313">
        <v>126.8</v>
      </c>
      <c r="F313">
        <v>122.9</v>
      </c>
      <c r="G313">
        <v>120.2</v>
      </c>
      <c r="H313">
        <v>121.9</v>
      </c>
      <c r="I313">
        <v>113</v>
      </c>
      <c r="J313">
        <v>116.7</v>
      </c>
      <c r="K313">
        <v>117.8</v>
      </c>
      <c r="L313">
        <v>116.2</v>
      </c>
      <c r="M313">
        <v>113</v>
      </c>
    </row>
    <row r="314" spans="1:13" ht="12.75">
      <c r="A314" t="s">
        <v>661</v>
      </c>
      <c r="C314">
        <v>85.3</v>
      </c>
      <c r="D314">
        <v>86.1</v>
      </c>
      <c r="E314">
        <v>100.2</v>
      </c>
      <c r="F314">
        <v>104</v>
      </c>
      <c r="G314">
        <v>107.3</v>
      </c>
      <c r="H314">
        <v>112.8</v>
      </c>
      <c r="I314">
        <v>110.3</v>
      </c>
      <c r="J314">
        <v>106.7</v>
      </c>
      <c r="K314">
        <v>100.1</v>
      </c>
      <c r="L314">
        <v>100.3</v>
      </c>
      <c r="M314">
        <v>99.9</v>
      </c>
    </row>
    <row r="315" spans="1:13" ht="12.75">
      <c r="A315" t="s">
        <v>662</v>
      </c>
      <c r="C315" t="s">
        <v>632</v>
      </c>
      <c r="D315" t="s">
        <v>632</v>
      </c>
      <c r="E315" t="s">
        <v>632</v>
      </c>
      <c r="F315" t="s">
        <v>632</v>
      </c>
      <c r="G315" t="s">
        <v>632</v>
      </c>
      <c r="H315" t="s">
        <v>632</v>
      </c>
      <c r="I315" t="s">
        <v>632</v>
      </c>
      <c r="J315">
        <v>53.1</v>
      </c>
      <c r="K315">
        <v>61.8</v>
      </c>
      <c r="L315">
        <v>62.8</v>
      </c>
      <c r="M315">
        <v>64.2</v>
      </c>
    </row>
    <row r="316" spans="1:13" ht="12.75">
      <c r="A316" t="s">
        <v>663</v>
      </c>
      <c r="C316" t="s">
        <v>632</v>
      </c>
      <c r="D316" t="s">
        <v>632</v>
      </c>
      <c r="E316" t="s">
        <v>632</v>
      </c>
      <c r="F316" t="s">
        <v>632</v>
      </c>
      <c r="G316" t="s">
        <v>632</v>
      </c>
      <c r="H316" t="s">
        <v>632</v>
      </c>
      <c r="I316" t="s">
        <v>632</v>
      </c>
      <c r="J316">
        <v>38</v>
      </c>
      <c r="K316">
        <v>42.1</v>
      </c>
      <c r="L316">
        <v>42.1</v>
      </c>
      <c r="M316">
        <v>41.9</v>
      </c>
    </row>
    <row r="317" spans="1:13" ht="12.75">
      <c r="A317" t="s">
        <v>664</v>
      </c>
      <c r="C317">
        <v>47.8</v>
      </c>
      <c r="D317">
        <v>45</v>
      </c>
      <c r="E317">
        <v>47.9</v>
      </c>
      <c r="F317">
        <v>50.6</v>
      </c>
      <c r="G317">
        <v>51.8</v>
      </c>
      <c r="H317">
        <v>58.2</v>
      </c>
      <c r="I317">
        <v>46.3</v>
      </c>
      <c r="J317">
        <v>50</v>
      </c>
      <c r="K317">
        <v>55.5</v>
      </c>
      <c r="L317">
        <v>56.2</v>
      </c>
      <c r="M317">
        <v>64.9</v>
      </c>
    </row>
    <row r="318" spans="1:13" ht="12.75">
      <c r="A318" t="s">
        <v>665</v>
      </c>
      <c r="C318">
        <v>113.7</v>
      </c>
      <c r="D318">
        <v>111.4</v>
      </c>
      <c r="E318">
        <v>118.5</v>
      </c>
      <c r="F318">
        <v>122.2</v>
      </c>
      <c r="G318">
        <v>123.3</v>
      </c>
      <c r="H318">
        <v>131.2</v>
      </c>
      <c r="I318">
        <v>120.6</v>
      </c>
      <c r="J318">
        <v>129.1</v>
      </c>
      <c r="K318">
        <v>131.8</v>
      </c>
      <c r="L318">
        <v>131.6</v>
      </c>
      <c r="M318">
        <v>146</v>
      </c>
    </row>
    <row r="319" spans="1:13" ht="12.75">
      <c r="A319" t="s">
        <v>666</v>
      </c>
      <c r="C319">
        <v>126.4</v>
      </c>
      <c r="D319">
        <v>125</v>
      </c>
      <c r="E319">
        <v>130.6</v>
      </c>
      <c r="F319">
        <v>124.7</v>
      </c>
      <c r="G319">
        <v>125.6</v>
      </c>
      <c r="H319">
        <v>128.4</v>
      </c>
      <c r="I319">
        <v>132.8</v>
      </c>
      <c r="J319">
        <v>144</v>
      </c>
      <c r="K319">
        <v>135.8</v>
      </c>
      <c r="L319">
        <v>128.7</v>
      </c>
      <c r="M319">
        <v>134.3</v>
      </c>
    </row>
    <row r="320" spans="1:13" ht="12.75">
      <c r="A320" t="s">
        <v>667</v>
      </c>
      <c r="C320">
        <v>149.5</v>
      </c>
      <c r="D320">
        <v>143</v>
      </c>
      <c r="E320">
        <v>133</v>
      </c>
      <c r="F320">
        <v>132.9</v>
      </c>
      <c r="G320">
        <v>136.5</v>
      </c>
      <c r="H320">
        <v>136.9</v>
      </c>
      <c r="I320">
        <v>141.9</v>
      </c>
      <c r="J320">
        <v>142.1</v>
      </c>
      <c r="K320">
        <v>137.2</v>
      </c>
      <c r="L320">
        <v>133.5</v>
      </c>
      <c r="M320">
        <v>131.3</v>
      </c>
    </row>
    <row r="321" spans="1:13" ht="12.75">
      <c r="A321" t="s">
        <v>668</v>
      </c>
      <c r="C321">
        <v>84.4</v>
      </c>
      <c r="D321">
        <v>85.8</v>
      </c>
      <c r="E321">
        <v>95.1</v>
      </c>
      <c r="F321">
        <v>96</v>
      </c>
      <c r="G321">
        <v>96.1</v>
      </c>
      <c r="H321">
        <v>113.1</v>
      </c>
      <c r="I321">
        <v>117.8</v>
      </c>
      <c r="J321">
        <v>114.3</v>
      </c>
      <c r="K321">
        <v>97.4</v>
      </c>
      <c r="L321" t="s">
        <v>632</v>
      </c>
      <c r="M321" t="s">
        <v>632</v>
      </c>
    </row>
    <row r="322" spans="1:13" ht="12.75">
      <c r="A322" t="s">
        <v>669</v>
      </c>
      <c r="C322">
        <v>178.5</v>
      </c>
      <c r="D322">
        <v>153.4</v>
      </c>
      <c r="E322">
        <v>151.8</v>
      </c>
      <c r="F322">
        <v>140.4</v>
      </c>
      <c r="G322">
        <v>157.5</v>
      </c>
      <c r="H322">
        <v>185</v>
      </c>
      <c r="I322">
        <v>164.8</v>
      </c>
      <c r="J322">
        <v>148.3</v>
      </c>
      <c r="K322">
        <v>131.8</v>
      </c>
      <c r="L322" t="s">
        <v>632</v>
      </c>
      <c r="M322" t="s">
        <v>632</v>
      </c>
    </row>
    <row r="326" spans="2:3" ht="12.75">
      <c r="B326" t="s">
        <v>615</v>
      </c>
      <c r="C326" t="s">
        <v>681</v>
      </c>
    </row>
    <row r="327" spans="2:3" ht="12.75">
      <c r="B327" t="s">
        <v>613</v>
      </c>
      <c r="C327" t="s">
        <v>614</v>
      </c>
    </row>
    <row r="329" spans="1:13" ht="12.75">
      <c r="A329" t="s">
        <v>617</v>
      </c>
      <c r="B329" t="s">
        <v>618</v>
      </c>
      <c r="C329" t="s">
        <v>619</v>
      </c>
      <c r="D329" t="s">
        <v>620</v>
      </c>
      <c r="E329" t="s">
        <v>621</v>
      </c>
      <c r="F329" t="s">
        <v>622</v>
      </c>
      <c r="G329" t="s">
        <v>623</v>
      </c>
      <c r="H329" t="s">
        <v>624</v>
      </c>
      <c r="I329" t="s">
        <v>625</v>
      </c>
      <c r="J329" t="s">
        <v>626</v>
      </c>
      <c r="K329" t="s">
        <v>627</v>
      </c>
      <c r="L329" t="s">
        <v>628</v>
      </c>
      <c r="M329" t="s">
        <v>629</v>
      </c>
    </row>
    <row r="330" ht="12.75">
      <c r="A330" t="s">
        <v>630</v>
      </c>
    </row>
    <row r="331" spans="1:13" ht="12.75">
      <c r="A331" t="s">
        <v>631</v>
      </c>
      <c r="C331" t="s">
        <v>632</v>
      </c>
      <c r="D331" t="s">
        <v>632</v>
      </c>
      <c r="E331" t="s">
        <v>632</v>
      </c>
      <c r="F331" t="s">
        <v>632</v>
      </c>
      <c r="G331">
        <v>97</v>
      </c>
      <c r="H331">
        <v>97.2</v>
      </c>
      <c r="I331">
        <v>97.5</v>
      </c>
      <c r="J331">
        <v>97.4</v>
      </c>
      <c r="K331">
        <v>97.1</v>
      </c>
      <c r="L331">
        <v>97.1</v>
      </c>
      <c r="M331">
        <v>97.5</v>
      </c>
    </row>
    <row r="332" spans="1:13" ht="12.75">
      <c r="A332" t="s">
        <v>633</v>
      </c>
      <c r="C332">
        <v>100</v>
      </c>
      <c r="D332">
        <v>100</v>
      </c>
      <c r="E332">
        <v>100</v>
      </c>
      <c r="F332">
        <v>100</v>
      </c>
      <c r="G332">
        <v>100</v>
      </c>
      <c r="H332">
        <v>100</v>
      </c>
      <c r="I332">
        <v>100</v>
      </c>
      <c r="J332">
        <v>100</v>
      </c>
      <c r="K332">
        <v>100</v>
      </c>
      <c r="L332">
        <v>100</v>
      </c>
      <c r="M332">
        <v>100</v>
      </c>
    </row>
    <row r="333" spans="1:13" ht="12.75">
      <c r="A333" t="s">
        <v>634</v>
      </c>
      <c r="C333">
        <v>101</v>
      </c>
      <c r="D333">
        <v>100.8</v>
      </c>
      <c r="E333">
        <v>98.1</v>
      </c>
      <c r="F333">
        <v>97.5</v>
      </c>
      <c r="G333">
        <v>97.2</v>
      </c>
      <c r="H333">
        <v>96.2</v>
      </c>
      <c r="I333">
        <v>97</v>
      </c>
      <c r="J333">
        <v>97.1</v>
      </c>
      <c r="K333">
        <v>98.5</v>
      </c>
      <c r="L333">
        <v>98.1</v>
      </c>
      <c r="M333">
        <v>98.2</v>
      </c>
    </row>
    <row r="334" spans="1:13" ht="12.75">
      <c r="A334" t="s">
        <v>635</v>
      </c>
      <c r="C334">
        <v>106.3</v>
      </c>
      <c r="D334">
        <v>102.8</v>
      </c>
      <c r="E334">
        <v>99.7</v>
      </c>
      <c r="F334">
        <v>99.5</v>
      </c>
      <c r="G334">
        <v>100</v>
      </c>
      <c r="H334">
        <v>98.2</v>
      </c>
      <c r="I334">
        <v>97.1</v>
      </c>
      <c r="J334">
        <v>96.7</v>
      </c>
      <c r="K334">
        <v>96.9</v>
      </c>
      <c r="L334">
        <v>97.1</v>
      </c>
      <c r="M334">
        <v>98.6</v>
      </c>
    </row>
    <row r="335" spans="1:13" ht="12.75">
      <c r="A335" t="s">
        <v>636</v>
      </c>
      <c r="C335" t="s">
        <v>632</v>
      </c>
      <c r="D335" t="s">
        <v>632</v>
      </c>
      <c r="E335" t="s">
        <v>632</v>
      </c>
      <c r="F335" t="s">
        <v>632</v>
      </c>
      <c r="G335">
        <v>47.5</v>
      </c>
      <c r="H335">
        <v>49.7</v>
      </c>
      <c r="I335">
        <v>51.6</v>
      </c>
      <c r="J335">
        <v>52.7</v>
      </c>
      <c r="K335">
        <v>52.8</v>
      </c>
      <c r="L335">
        <v>54.4</v>
      </c>
      <c r="M335">
        <v>55.7</v>
      </c>
    </row>
    <row r="336" spans="1:13" ht="12.75">
      <c r="A336" t="s">
        <v>637</v>
      </c>
      <c r="C336" t="s">
        <v>632</v>
      </c>
      <c r="D336" t="s">
        <v>632</v>
      </c>
      <c r="E336" t="s">
        <v>632</v>
      </c>
      <c r="F336" t="s">
        <v>632</v>
      </c>
      <c r="G336">
        <v>57.6</v>
      </c>
      <c r="H336">
        <v>59.9</v>
      </c>
      <c r="I336">
        <v>63.5</v>
      </c>
      <c r="J336">
        <v>67.7</v>
      </c>
      <c r="K336">
        <v>66</v>
      </c>
      <c r="L336">
        <v>66.7</v>
      </c>
      <c r="M336">
        <v>71.7</v>
      </c>
    </row>
    <row r="337" spans="1:13" ht="12.75">
      <c r="A337" t="s">
        <v>638</v>
      </c>
      <c r="C337">
        <v>134.1</v>
      </c>
      <c r="D337">
        <v>132.4</v>
      </c>
      <c r="E337">
        <v>129.2</v>
      </c>
      <c r="F337">
        <v>127.6</v>
      </c>
      <c r="G337">
        <v>127.7</v>
      </c>
      <c r="H337">
        <v>126.3</v>
      </c>
      <c r="I337">
        <v>125.4</v>
      </c>
      <c r="J337">
        <v>127.2</v>
      </c>
      <c r="K337">
        <v>125.8</v>
      </c>
      <c r="L337">
        <v>125.1</v>
      </c>
      <c r="M337">
        <v>125.7</v>
      </c>
    </row>
    <row r="338" spans="1:13" ht="12.75">
      <c r="A338" t="s">
        <v>639</v>
      </c>
      <c r="C338">
        <v>115</v>
      </c>
      <c r="D338">
        <v>110.4</v>
      </c>
      <c r="E338">
        <v>106</v>
      </c>
      <c r="F338">
        <v>105.9</v>
      </c>
      <c r="G338">
        <v>105</v>
      </c>
      <c r="H338">
        <v>102.6</v>
      </c>
      <c r="I338">
        <v>103.3</v>
      </c>
      <c r="J338">
        <v>102</v>
      </c>
      <c r="K338">
        <v>101.3</v>
      </c>
      <c r="L338">
        <v>100.8</v>
      </c>
      <c r="M338">
        <v>100.8</v>
      </c>
    </row>
    <row r="339" spans="1:13" ht="12.75">
      <c r="A339" t="s">
        <v>640</v>
      </c>
      <c r="C339" t="s">
        <v>632</v>
      </c>
      <c r="D339" t="s">
        <v>632</v>
      </c>
      <c r="E339" t="s">
        <v>632</v>
      </c>
      <c r="F339" t="s">
        <v>632</v>
      </c>
      <c r="G339">
        <v>71.5</v>
      </c>
      <c r="H339">
        <v>71.7</v>
      </c>
      <c r="I339">
        <v>74.4</v>
      </c>
      <c r="J339">
        <v>73.9</v>
      </c>
      <c r="K339">
        <v>72.1</v>
      </c>
      <c r="L339">
        <v>72.7</v>
      </c>
      <c r="M339">
        <v>73.1</v>
      </c>
    </row>
    <row r="340" spans="1:13" ht="12.75">
      <c r="A340" t="s">
        <v>641</v>
      </c>
      <c r="C340">
        <v>89.1</v>
      </c>
      <c r="D340">
        <v>91.8</v>
      </c>
      <c r="E340">
        <v>98.4</v>
      </c>
      <c r="F340">
        <v>97.5</v>
      </c>
      <c r="G340">
        <v>100.4</v>
      </c>
      <c r="H340">
        <v>104.3</v>
      </c>
      <c r="I340">
        <v>107.8</v>
      </c>
      <c r="J340">
        <v>109</v>
      </c>
      <c r="K340">
        <v>113.5</v>
      </c>
      <c r="L340">
        <v>116.3</v>
      </c>
      <c r="M340">
        <v>118.3</v>
      </c>
    </row>
    <row r="341" spans="1:13" ht="12.75">
      <c r="A341" t="s">
        <v>642</v>
      </c>
      <c r="C341">
        <v>83.9</v>
      </c>
      <c r="D341">
        <v>86.6</v>
      </c>
      <c r="E341">
        <v>87.8</v>
      </c>
      <c r="F341">
        <v>84.6</v>
      </c>
      <c r="G341">
        <v>87.3</v>
      </c>
      <c r="H341">
        <v>85.3</v>
      </c>
      <c r="I341">
        <v>84.9</v>
      </c>
      <c r="J341">
        <v>84.4</v>
      </c>
      <c r="K341">
        <v>83.5</v>
      </c>
      <c r="L341">
        <v>84.2</v>
      </c>
      <c r="M341">
        <v>85</v>
      </c>
    </row>
    <row r="342" spans="1:13" ht="12.75">
      <c r="A342" t="s">
        <v>643</v>
      </c>
      <c r="C342">
        <v>84.5</v>
      </c>
      <c r="D342">
        <v>86</v>
      </c>
      <c r="E342">
        <v>83.3</v>
      </c>
      <c r="F342">
        <v>82.5</v>
      </c>
      <c r="G342">
        <v>82.4</v>
      </c>
      <c r="H342">
        <v>84.3</v>
      </c>
      <c r="I342">
        <v>87</v>
      </c>
      <c r="J342">
        <v>88.1</v>
      </c>
      <c r="K342">
        <v>88.6</v>
      </c>
      <c r="L342">
        <v>89.2</v>
      </c>
      <c r="M342">
        <v>89.8</v>
      </c>
    </row>
    <row r="343" spans="1:13" ht="12.75">
      <c r="A343" t="s">
        <v>644</v>
      </c>
      <c r="C343">
        <v>108.8</v>
      </c>
      <c r="D343">
        <v>108</v>
      </c>
      <c r="E343">
        <v>104.2</v>
      </c>
      <c r="F343">
        <v>103.2</v>
      </c>
      <c r="G343">
        <v>102.9</v>
      </c>
      <c r="H343">
        <v>101.1</v>
      </c>
      <c r="I343">
        <v>99.7</v>
      </c>
      <c r="J343">
        <v>100.5</v>
      </c>
      <c r="K343">
        <v>105.4</v>
      </c>
      <c r="L343">
        <v>103.2</v>
      </c>
      <c r="M343">
        <v>101.3</v>
      </c>
    </row>
    <row r="344" spans="1:13" ht="12.75">
      <c r="A344" t="s">
        <v>645</v>
      </c>
      <c r="C344">
        <v>80.7</v>
      </c>
      <c r="D344">
        <v>88.7</v>
      </c>
      <c r="E344">
        <v>89.8</v>
      </c>
      <c r="F344">
        <v>89.4</v>
      </c>
      <c r="G344">
        <v>89.2</v>
      </c>
      <c r="H344">
        <v>88.8</v>
      </c>
      <c r="I344">
        <v>90.3</v>
      </c>
      <c r="J344">
        <v>92.1</v>
      </c>
      <c r="K344">
        <v>94.5</v>
      </c>
      <c r="L344">
        <v>95.5</v>
      </c>
      <c r="M344">
        <v>96.9</v>
      </c>
    </row>
    <row r="345" spans="1:13" ht="12.75">
      <c r="A345" t="s">
        <v>646</v>
      </c>
      <c r="C345" t="s">
        <v>632</v>
      </c>
      <c r="D345" t="s">
        <v>632</v>
      </c>
      <c r="E345" t="s">
        <v>632</v>
      </c>
      <c r="F345" t="s">
        <v>632</v>
      </c>
      <c r="G345">
        <v>84.5</v>
      </c>
      <c r="H345">
        <v>86.1</v>
      </c>
      <c r="I345">
        <v>84.6</v>
      </c>
      <c r="J345">
        <v>87.5</v>
      </c>
      <c r="K345">
        <v>90.6</v>
      </c>
      <c r="L345">
        <v>90.4</v>
      </c>
      <c r="M345">
        <v>90.6</v>
      </c>
    </row>
    <row r="346" spans="1:13" ht="12.75">
      <c r="A346" t="s">
        <v>647</v>
      </c>
      <c r="C346" t="s">
        <v>632</v>
      </c>
      <c r="D346" t="s">
        <v>632</v>
      </c>
      <c r="E346" t="s">
        <v>632</v>
      </c>
      <c r="F346" t="s">
        <v>632</v>
      </c>
      <c r="G346">
        <v>65.3</v>
      </c>
      <c r="H346">
        <v>70.8</v>
      </c>
      <c r="I346">
        <v>70.1</v>
      </c>
      <c r="J346">
        <v>67.9</v>
      </c>
      <c r="K346">
        <v>63.4</v>
      </c>
      <c r="L346">
        <v>64.7</v>
      </c>
      <c r="M346">
        <v>65.6</v>
      </c>
    </row>
    <row r="347" spans="1:13" ht="12.75">
      <c r="A347" t="s">
        <v>648</v>
      </c>
      <c r="C347" t="s">
        <v>632</v>
      </c>
      <c r="D347" t="s">
        <v>632</v>
      </c>
      <c r="E347" t="s">
        <v>632</v>
      </c>
      <c r="F347" t="s">
        <v>632</v>
      </c>
      <c r="G347">
        <v>60.3</v>
      </c>
      <c r="H347">
        <v>66.5</v>
      </c>
      <c r="I347">
        <v>65.4</v>
      </c>
      <c r="J347">
        <v>65.7</v>
      </c>
      <c r="K347">
        <v>63.8</v>
      </c>
      <c r="L347">
        <v>65</v>
      </c>
      <c r="M347">
        <v>67.2</v>
      </c>
    </row>
    <row r="348" spans="1:13" ht="12.75">
      <c r="A348" t="s">
        <v>649</v>
      </c>
      <c r="C348">
        <v>109.9</v>
      </c>
      <c r="D348">
        <v>106.4</v>
      </c>
      <c r="E348">
        <v>102.1</v>
      </c>
      <c r="F348">
        <v>102.3</v>
      </c>
      <c r="G348">
        <v>99.6</v>
      </c>
      <c r="H348">
        <v>99.5</v>
      </c>
      <c r="I348">
        <v>101.6</v>
      </c>
      <c r="J348">
        <v>101.2</v>
      </c>
      <c r="K348">
        <v>95.6</v>
      </c>
      <c r="L348">
        <v>95.9</v>
      </c>
      <c r="M348">
        <v>96.8</v>
      </c>
    </row>
    <row r="349" spans="1:13" ht="12.75">
      <c r="A349" t="s">
        <v>650</v>
      </c>
      <c r="C349" t="s">
        <v>632</v>
      </c>
      <c r="D349" t="s">
        <v>632</v>
      </c>
      <c r="E349" t="s">
        <v>632</v>
      </c>
      <c r="F349" t="s">
        <v>632</v>
      </c>
      <c r="G349">
        <v>61.7</v>
      </c>
      <c r="H349">
        <v>63.2</v>
      </c>
      <c r="I349">
        <v>64.7</v>
      </c>
      <c r="J349">
        <v>70.3</v>
      </c>
      <c r="K349">
        <v>68.7</v>
      </c>
      <c r="L349">
        <v>72.5</v>
      </c>
      <c r="M349">
        <v>74.9</v>
      </c>
    </row>
    <row r="350" spans="1:13" ht="12.75">
      <c r="A350" t="s">
        <v>651</v>
      </c>
      <c r="C350" t="s">
        <v>632</v>
      </c>
      <c r="D350" t="s">
        <v>632</v>
      </c>
      <c r="E350" t="s">
        <v>632</v>
      </c>
      <c r="F350" t="s">
        <v>632</v>
      </c>
      <c r="G350">
        <v>75.6</v>
      </c>
      <c r="H350">
        <v>78.9</v>
      </c>
      <c r="I350">
        <v>81.4</v>
      </c>
      <c r="J350">
        <v>79.8</v>
      </c>
      <c r="K350">
        <v>77.6</v>
      </c>
      <c r="L350">
        <v>78.2</v>
      </c>
      <c r="M350">
        <v>80.2</v>
      </c>
    </row>
    <row r="351" spans="1:13" ht="12.75">
      <c r="A351" t="s">
        <v>652</v>
      </c>
      <c r="C351">
        <v>105.9</v>
      </c>
      <c r="D351">
        <v>102.8</v>
      </c>
      <c r="E351">
        <v>100.5</v>
      </c>
      <c r="F351">
        <v>101</v>
      </c>
      <c r="G351">
        <v>102.4</v>
      </c>
      <c r="H351">
        <v>102.4</v>
      </c>
      <c r="I351">
        <v>104.9</v>
      </c>
      <c r="J351">
        <v>105.6</v>
      </c>
      <c r="K351">
        <v>106.6</v>
      </c>
      <c r="L351">
        <v>104.7</v>
      </c>
      <c r="M351">
        <v>103.4</v>
      </c>
    </row>
    <row r="352" spans="1:13" ht="12.75">
      <c r="A352" t="s">
        <v>653</v>
      </c>
      <c r="C352">
        <v>110</v>
      </c>
      <c r="D352">
        <v>105.7</v>
      </c>
      <c r="E352">
        <v>102.2</v>
      </c>
      <c r="F352">
        <v>102.2</v>
      </c>
      <c r="G352">
        <v>101.7</v>
      </c>
      <c r="H352">
        <v>100</v>
      </c>
      <c r="I352">
        <v>102.3</v>
      </c>
      <c r="J352">
        <v>101.6</v>
      </c>
      <c r="K352">
        <v>100.5</v>
      </c>
      <c r="L352">
        <v>101.1</v>
      </c>
      <c r="M352">
        <v>101.6</v>
      </c>
    </row>
    <row r="353" spans="1:13" ht="12.75">
      <c r="A353" t="s">
        <v>654</v>
      </c>
      <c r="C353" t="s">
        <v>632</v>
      </c>
      <c r="D353" t="s">
        <v>632</v>
      </c>
      <c r="E353" t="s">
        <v>632</v>
      </c>
      <c r="F353" t="s">
        <v>632</v>
      </c>
      <c r="G353">
        <v>59.9</v>
      </c>
      <c r="H353">
        <v>64.7</v>
      </c>
      <c r="I353">
        <v>71.5</v>
      </c>
      <c r="J353">
        <v>67.7</v>
      </c>
      <c r="K353">
        <v>60.1</v>
      </c>
      <c r="L353">
        <v>59.3</v>
      </c>
      <c r="M353">
        <v>66.8</v>
      </c>
    </row>
    <row r="354" spans="1:13" ht="12.75">
      <c r="A354" t="s">
        <v>655</v>
      </c>
      <c r="C354">
        <v>82.4</v>
      </c>
      <c r="D354">
        <v>83.6</v>
      </c>
      <c r="E354">
        <v>81.4</v>
      </c>
      <c r="F354">
        <v>81.7</v>
      </c>
      <c r="G354">
        <v>80.7</v>
      </c>
      <c r="H354">
        <v>80.9</v>
      </c>
      <c r="I354">
        <v>82.4</v>
      </c>
      <c r="J354">
        <v>81.2</v>
      </c>
      <c r="K354">
        <v>83.6</v>
      </c>
      <c r="L354">
        <v>84</v>
      </c>
      <c r="M354">
        <v>84.3</v>
      </c>
    </row>
    <row r="355" spans="1:13" ht="12.75">
      <c r="A355" t="s">
        <v>656</v>
      </c>
      <c r="C355" t="s">
        <v>632</v>
      </c>
      <c r="D355" t="s">
        <v>632</v>
      </c>
      <c r="E355" t="s">
        <v>632</v>
      </c>
      <c r="F355" t="s">
        <v>632</v>
      </c>
      <c r="G355">
        <v>42.8</v>
      </c>
      <c r="H355">
        <v>48.8</v>
      </c>
      <c r="I355">
        <v>50.4</v>
      </c>
      <c r="J355">
        <v>50.3</v>
      </c>
      <c r="K355">
        <v>52</v>
      </c>
      <c r="L355">
        <v>51.6</v>
      </c>
      <c r="M355">
        <v>60.3</v>
      </c>
    </row>
    <row r="356" spans="1:13" ht="12.75">
      <c r="A356" t="s">
        <v>657</v>
      </c>
      <c r="C356" t="s">
        <v>632</v>
      </c>
      <c r="D356" t="s">
        <v>632</v>
      </c>
      <c r="E356" t="s">
        <v>632</v>
      </c>
      <c r="F356" t="s">
        <v>632</v>
      </c>
      <c r="G356">
        <v>78.5</v>
      </c>
      <c r="H356">
        <v>76.5</v>
      </c>
      <c r="I356">
        <v>76.4</v>
      </c>
      <c r="J356">
        <v>78</v>
      </c>
      <c r="K356">
        <v>77.8</v>
      </c>
      <c r="L356">
        <v>76.3</v>
      </c>
      <c r="M356">
        <v>75.5</v>
      </c>
    </row>
    <row r="357" spans="1:13" ht="12.75">
      <c r="A357" t="s">
        <v>658</v>
      </c>
      <c r="C357" t="s">
        <v>632</v>
      </c>
      <c r="D357" t="s">
        <v>632</v>
      </c>
      <c r="E357" t="s">
        <v>632</v>
      </c>
      <c r="F357" t="s">
        <v>632</v>
      </c>
      <c r="G357">
        <v>56.9</v>
      </c>
      <c r="H357">
        <v>59.3</v>
      </c>
      <c r="I357">
        <v>60.2</v>
      </c>
      <c r="J357">
        <v>61.6</v>
      </c>
      <c r="K357">
        <v>65.6</v>
      </c>
      <c r="L357">
        <v>69</v>
      </c>
      <c r="M357">
        <v>71</v>
      </c>
    </row>
    <row r="358" spans="1:13" ht="12.75">
      <c r="A358" t="s">
        <v>659</v>
      </c>
      <c r="C358">
        <v>108.5</v>
      </c>
      <c r="D358">
        <v>103.5</v>
      </c>
      <c r="E358">
        <v>100.3</v>
      </c>
      <c r="F358">
        <v>99.3</v>
      </c>
      <c r="G358">
        <v>100.1</v>
      </c>
      <c r="H358">
        <v>99.5</v>
      </c>
      <c r="I358">
        <v>100.9</v>
      </c>
      <c r="J358">
        <v>100</v>
      </c>
      <c r="K358">
        <v>108.4</v>
      </c>
      <c r="L358">
        <v>107.1</v>
      </c>
      <c r="M358">
        <v>106.6</v>
      </c>
    </row>
    <row r="359" spans="1:13" ht="12.75">
      <c r="A359" t="s">
        <v>660</v>
      </c>
      <c r="C359">
        <v>110.7</v>
      </c>
      <c r="D359">
        <v>117.6</v>
      </c>
      <c r="E359">
        <v>115.8</v>
      </c>
      <c r="F359">
        <v>112.6</v>
      </c>
      <c r="G359">
        <v>112.6</v>
      </c>
      <c r="H359">
        <v>115.7</v>
      </c>
      <c r="I359">
        <v>110.2</v>
      </c>
      <c r="J359">
        <v>112.7</v>
      </c>
      <c r="K359">
        <v>114.1</v>
      </c>
      <c r="L359">
        <v>115.1</v>
      </c>
      <c r="M359">
        <v>115.6</v>
      </c>
    </row>
    <row r="360" spans="1:13" ht="12.75">
      <c r="A360" t="s">
        <v>661</v>
      </c>
      <c r="C360">
        <v>88.9</v>
      </c>
      <c r="D360">
        <v>90</v>
      </c>
      <c r="E360">
        <v>105.1</v>
      </c>
      <c r="F360">
        <v>108.8</v>
      </c>
      <c r="G360">
        <v>110.7</v>
      </c>
      <c r="H360">
        <v>115.9</v>
      </c>
      <c r="I360">
        <v>112.1</v>
      </c>
      <c r="J360">
        <v>110.5</v>
      </c>
      <c r="K360">
        <v>103.6</v>
      </c>
      <c r="L360">
        <v>105</v>
      </c>
      <c r="M360">
        <v>104.8</v>
      </c>
    </row>
    <row r="361" spans="1:13" ht="12.75">
      <c r="A361" t="s">
        <v>662</v>
      </c>
      <c r="C361" t="s">
        <v>632</v>
      </c>
      <c r="D361" t="s">
        <v>632</v>
      </c>
      <c r="E361" t="s">
        <v>632</v>
      </c>
      <c r="F361" t="s">
        <v>632</v>
      </c>
      <c r="G361" t="s">
        <v>632</v>
      </c>
      <c r="H361" t="s">
        <v>632</v>
      </c>
      <c r="I361" t="s">
        <v>632</v>
      </c>
      <c r="J361" t="s">
        <v>632</v>
      </c>
      <c r="K361">
        <v>72.8</v>
      </c>
      <c r="L361">
        <v>73.8</v>
      </c>
      <c r="M361">
        <v>75.4</v>
      </c>
    </row>
    <row r="362" spans="1:13" ht="12.75">
      <c r="A362" t="s">
        <v>663</v>
      </c>
      <c r="C362" t="s">
        <v>632</v>
      </c>
      <c r="D362" t="s">
        <v>632</v>
      </c>
      <c r="E362" t="s">
        <v>632</v>
      </c>
      <c r="F362" t="s">
        <v>632</v>
      </c>
      <c r="G362" t="s">
        <v>632</v>
      </c>
      <c r="H362" t="s">
        <v>632</v>
      </c>
      <c r="I362" t="s">
        <v>632</v>
      </c>
      <c r="J362" t="s">
        <v>632</v>
      </c>
      <c r="K362">
        <v>53.1</v>
      </c>
      <c r="L362">
        <v>52.2</v>
      </c>
      <c r="M362">
        <v>52.5</v>
      </c>
    </row>
    <row r="363" spans="1:13" ht="12.75">
      <c r="A363" t="s">
        <v>664</v>
      </c>
      <c r="C363" t="s">
        <v>632</v>
      </c>
      <c r="D363" t="s">
        <v>632</v>
      </c>
      <c r="E363" t="s">
        <v>632</v>
      </c>
      <c r="F363" t="s">
        <v>632</v>
      </c>
      <c r="G363">
        <v>61.3</v>
      </c>
      <c r="H363">
        <v>69.3</v>
      </c>
      <c r="I363">
        <v>59.8</v>
      </c>
      <c r="J363">
        <v>66.6</v>
      </c>
      <c r="K363">
        <v>69.2</v>
      </c>
      <c r="L363">
        <v>69.8</v>
      </c>
      <c r="M363">
        <v>77.1</v>
      </c>
    </row>
    <row r="364" spans="1:13" ht="12.75">
      <c r="A364" t="s">
        <v>665</v>
      </c>
      <c r="C364">
        <v>110</v>
      </c>
      <c r="D364">
        <v>108.4</v>
      </c>
      <c r="E364">
        <v>113.6</v>
      </c>
      <c r="F364">
        <v>115.6</v>
      </c>
      <c r="G364">
        <v>119.8</v>
      </c>
      <c r="H364">
        <v>128</v>
      </c>
      <c r="I364">
        <v>116</v>
      </c>
      <c r="J364">
        <v>121.6</v>
      </c>
      <c r="K364">
        <v>118.4</v>
      </c>
      <c r="L364">
        <v>118.5</v>
      </c>
      <c r="M364">
        <v>128.3</v>
      </c>
    </row>
    <row r="365" spans="1:13" ht="12.75">
      <c r="A365" t="s">
        <v>666</v>
      </c>
      <c r="C365">
        <v>131.4</v>
      </c>
      <c r="D365">
        <v>129.7</v>
      </c>
      <c r="E365">
        <v>133.4</v>
      </c>
      <c r="F365">
        <v>127.5</v>
      </c>
      <c r="G365">
        <v>129.7</v>
      </c>
      <c r="H365">
        <v>132.4</v>
      </c>
      <c r="I365">
        <v>135</v>
      </c>
      <c r="J365">
        <v>141.7</v>
      </c>
      <c r="K365">
        <v>135</v>
      </c>
      <c r="L365">
        <v>127.4</v>
      </c>
      <c r="M365">
        <v>131.3</v>
      </c>
    </row>
    <row r="366" spans="1:13" ht="12.75">
      <c r="A366" t="s">
        <v>667</v>
      </c>
      <c r="C366">
        <v>124.5</v>
      </c>
      <c r="D366">
        <v>122.6</v>
      </c>
      <c r="E366">
        <v>109.2</v>
      </c>
      <c r="F366">
        <v>109.5</v>
      </c>
      <c r="G366">
        <v>113.4</v>
      </c>
      <c r="H366">
        <v>118.9</v>
      </c>
      <c r="I366">
        <v>124.9</v>
      </c>
      <c r="J366">
        <v>125.2</v>
      </c>
      <c r="K366">
        <v>119</v>
      </c>
      <c r="L366">
        <v>116.9</v>
      </c>
      <c r="M366">
        <v>116.4</v>
      </c>
    </row>
    <row r="367" spans="1:13" ht="12.75">
      <c r="A367" t="s">
        <v>668</v>
      </c>
      <c r="C367" t="s">
        <v>632</v>
      </c>
      <c r="D367" t="s">
        <v>632</v>
      </c>
      <c r="E367" t="s">
        <v>632</v>
      </c>
      <c r="F367" t="s">
        <v>632</v>
      </c>
      <c r="G367" t="s">
        <v>632</v>
      </c>
      <c r="H367" t="s">
        <v>632</v>
      </c>
      <c r="I367" t="s">
        <v>632</v>
      </c>
      <c r="J367" t="s">
        <v>632</v>
      </c>
      <c r="K367" t="s">
        <v>632</v>
      </c>
      <c r="L367" t="s">
        <v>632</v>
      </c>
      <c r="M367" t="s">
        <v>632</v>
      </c>
    </row>
    <row r="368" spans="1:13" ht="12.75">
      <c r="A368" t="s">
        <v>669</v>
      </c>
      <c r="C368" t="s">
        <v>632</v>
      </c>
      <c r="D368" t="s">
        <v>632</v>
      </c>
      <c r="E368" t="s">
        <v>632</v>
      </c>
      <c r="F368" t="s">
        <v>632</v>
      </c>
      <c r="G368" t="s">
        <v>632</v>
      </c>
      <c r="H368" t="s">
        <v>632</v>
      </c>
      <c r="I368" t="s">
        <v>632</v>
      </c>
      <c r="J368" t="s">
        <v>632</v>
      </c>
      <c r="K368" t="s">
        <v>632</v>
      </c>
      <c r="L368" t="s">
        <v>632</v>
      </c>
      <c r="M368" t="s">
        <v>632</v>
      </c>
    </row>
    <row r="372" spans="2:3" ht="12.75">
      <c r="B372" t="s">
        <v>615</v>
      </c>
      <c r="C372" t="s">
        <v>682</v>
      </c>
    </row>
    <row r="373" spans="2:3" ht="12.75">
      <c r="B373" t="s">
        <v>613</v>
      </c>
      <c r="C373" t="s">
        <v>614</v>
      </c>
    </row>
    <row r="375" spans="1:13" ht="12.75">
      <c r="A375" t="s">
        <v>617</v>
      </c>
      <c r="B375" t="s">
        <v>618</v>
      </c>
      <c r="C375" t="s">
        <v>619</v>
      </c>
      <c r="D375" t="s">
        <v>620</v>
      </c>
      <c r="E375" t="s">
        <v>621</v>
      </c>
      <c r="F375" t="s">
        <v>622</v>
      </c>
      <c r="G375" t="s">
        <v>623</v>
      </c>
      <c r="H375" t="s">
        <v>624</v>
      </c>
      <c r="I375" t="s">
        <v>625</v>
      </c>
      <c r="J375" t="s">
        <v>626</v>
      </c>
      <c r="K375" t="s">
        <v>627</v>
      </c>
      <c r="L375" t="s">
        <v>628</v>
      </c>
      <c r="M375" t="s">
        <v>629</v>
      </c>
    </row>
    <row r="376" ht="12.75">
      <c r="A376" t="s">
        <v>630</v>
      </c>
    </row>
    <row r="377" spans="1:13" ht="12.75">
      <c r="A377" t="s">
        <v>631</v>
      </c>
      <c r="C377" t="s">
        <v>632</v>
      </c>
      <c r="D377" t="s">
        <v>632</v>
      </c>
      <c r="E377" t="s">
        <v>632</v>
      </c>
      <c r="F377" t="s">
        <v>632</v>
      </c>
      <c r="G377">
        <v>93.5</v>
      </c>
      <c r="H377">
        <v>93.8</v>
      </c>
      <c r="I377">
        <v>94.1</v>
      </c>
      <c r="J377">
        <v>94.2</v>
      </c>
      <c r="K377">
        <v>93.8</v>
      </c>
      <c r="L377">
        <v>93.8</v>
      </c>
      <c r="M377">
        <v>94</v>
      </c>
    </row>
    <row r="378" spans="1:13" ht="12.75">
      <c r="A378" t="s">
        <v>633</v>
      </c>
      <c r="C378">
        <v>100</v>
      </c>
      <c r="D378">
        <v>100</v>
      </c>
      <c r="E378">
        <v>100</v>
      </c>
      <c r="F378">
        <v>100</v>
      </c>
      <c r="G378">
        <v>100</v>
      </c>
      <c r="H378">
        <v>100</v>
      </c>
      <c r="I378">
        <v>100</v>
      </c>
      <c r="J378">
        <v>100</v>
      </c>
      <c r="K378">
        <v>100</v>
      </c>
      <c r="L378">
        <v>100</v>
      </c>
      <c r="M378">
        <v>100</v>
      </c>
    </row>
    <row r="379" spans="1:13" ht="12.75">
      <c r="A379" t="s">
        <v>634</v>
      </c>
      <c r="C379">
        <v>102.9</v>
      </c>
      <c r="D379">
        <v>102.2</v>
      </c>
      <c r="E379">
        <v>99.6</v>
      </c>
      <c r="F379">
        <v>98.8</v>
      </c>
      <c r="G379">
        <v>98.1</v>
      </c>
      <c r="H379">
        <v>96.3</v>
      </c>
      <c r="I379">
        <v>97</v>
      </c>
      <c r="J379">
        <v>97.5</v>
      </c>
      <c r="K379">
        <v>98.6</v>
      </c>
      <c r="L379">
        <v>98.6</v>
      </c>
      <c r="M379">
        <v>98.6</v>
      </c>
    </row>
    <row r="380" spans="1:13" ht="12.75">
      <c r="A380" t="s">
        <v>635</v>
      </c>
      <c r="C380">
        <v>112.6</v>
      </c>
      <c r="D380">
        <v>108.8</v>
      </c>
      <c r="E380">
        <v>105.7</v>
      </c>
      <c r="F380">
        <v>105.9</v>
      </c>
      <c r="G380">
        <v>106</v>
      </c>
      <c r="H380">
        <v>103</v>
      </c>
      <c r="I380">
        <v>100.9</v>
      </c>
      <c r="J380">
        <v>99.8</v>
      </c>
      <c r="K380">
        <v>98.7</v>
      </c>
      <c r="L380">
        <v>100.5</v>
      </c>
      <c r="M380">
        <v>100.1</v>
      </c>
    </row>
    <row r="381" spans="1:13" ht="12.75">
      <c r="A381" t="s">
        <v>636</v>
      </c>
      <c r="C381" t="s">
        <v>632</v>
      </c>
      <c r="D381" t="s">
        <v>632</v>
      </c>
      <c r="E381" t="s">
        <v>632</v>
      </c>
      <c r="F381" t="s">
        <v>632</v>
      </c>
      <c r="G381">
        <v>18.2</v>
      </c>
      <c r="H381">
        <v>19.1</v>
      </c>
      <c r="I381">
        <v>20.4</v>
      </c>
      <c r="J381">
        <v>22</v>
      </c>
      <c r="K381">
        <v>21.1</v>
      </c>
      <c r="L381">
        <v>21.7</v>
      </c>
      <c r="M381">
        <v>22.9</v>
      </c>
    </row>
    <row r="382" spans="1:13" ht="12.75">
      <c r="A382" t="s">
        <v>637</v>
      </c>
      <c r="C382" t="s">
        <v>632</v>
      </c>
      <c r="D382" t="s">
        <v>632</v>
      </c>
      <c r="E382" t="s">
        <v>632</v>
      </c>
      <c r="F382" t="s">
        <v>632</v>
      </c>
      <c r="G382">
        <v>29.8</v>
      </c>
      <c r="H382">
        <v>31.2</v>
      </c>
      <c r="I382">
        <v>33.9</v>
      </c>
      <c r="J382">
        <v>38.1</v>
      </c>
      <c r="K382">
        <v>36</v>
      </c>
      <c r="L382">
        <v>36.4</v>
      </c>
      <c r="M382">
        <v>39.8</v>
      </c>
    </row>
    <row r="383" spans="1:13" ht="12.75">
      <c r="A383" t="s">
        <v>638</v>
      </c>
      <c r="C383">
        <v>133.2</v>
      </c>
      <c r="D383">
        <v>130.4</v>
      </c>
      <c r="E383">
        <v>126.9</v>
      </c>
      <c r="F383">
        <v>126.4</v>
      </c>
      <c r="G383">
        <v>121.8</v>
      </c>
      <c r="H383">
        <v>121.8</v>
      </c>
      <c r="I383">
        <v>124</v>
      </c>
      <c r="J383">
        <v>128.2</v>
      </c>
      <c r="K383">
        <v>135.3</v>
      </c>
      <c r="L383">
        <v>135.2</v>
      </c>
      <c r="M383">
        <v>136.1</v>
      </c>
    </row>
    <row r="384" spans="1:13" ht="12.75">
      <c r="A384" t="s">
        <v>639</v>
      </c>
      <c r="C384">
        <v>129.2</v>
      </c>
      <c r="D384">
        <v>122.7</v>
      </c>
      <c r="E384">
        <v>117.9</v>
      </c>
      <c r="F384">
        <v>117</v>
      </c>
      <c r="G384">
        <v>115.9</v>
      </c>
      <c r="H384">
        <v>112.5</v>
      </c>
      <c r="I384">
        <v>112.7</v>
      </c>
      <c r="J384">
        <v>112.5</v>
      </c>
      <c r="K384">
        <v>103.7</v>
      </c>
      <c r="L384">
        <v>103.8</v>
      </c>
      <c r="M384">
        <v>102.9</v>
      </c>
    </row>
    <row r="385" spans="1:13" ht="12.75">
      <c r="A385" t="s">
        <v>640</v>
      </c>
      <c r="C385" t="s">
        <v>632</v>
      </c>
      <c r="D385" t="s">
        <v>632</v>
      </c>
      <c r="E385" t="s">
        <v>632</v>
      </c>
      <c r="F385" t="s">
        <v>632</v>
      </c>
      <c r="G385">
        <v>34.3</v>
      </c>
      <c r="H385">
        <v>34.7</v>
      </c>
      <c r="I385">
        <v>37.3</v>
      </c>
      <c r="J385">
        <v>39.2</v>
      </c>
      <c r="K385">
        <v>39.8</v>
      </c>
      <c r="L385">
        <v>40.7</v>
      </c>
      <c r="M385">
        <v>42.4</v>
      </c>
    </row>
    <row r="386" spans="1:13" ht="12.75">
      <c r="A386" t="s">
        <v>641</v>
      </c>
      <c r="C386">
        <v>87.5</v>
      </c>
      <c r="D386">
        <v>90.4</v>
      </c>
      <c r="E386">
        <v>95.2</v>
      </c>
      <c r="F386">
        <v>95.6</v>
      </c>
      <c r="G386">
        <v>101.1</v>
      </c>
      <c r="H386">
        <v>104.1</v>
      </c>
      <c r="I386">
        <v>110.7</v>
      </c>
      <c r="J386">
        <v>116.5</v>
      </c>
      <c r="K386">
        <v>117.3</v>
      </c>
      <c r="L386">
        <v>117.3</v>
      </c>
      <c r="M386">
        <v>117.4</v>
      </c>
    </row>
    <row r="387" spans="1:13" ht="12.75">
      <c r="A387" t="s">
        <v>642</v>
      </c>
      <c r="C387">
        <v>65.3</v>
      </c>
      <c r="D387">
        <v>68.2</v>
      </c>
      <c r="E387">
        <v>70.6</v>
      </c>
      <c r="F387">
        <v>69.6</v>
      </c>
      <c r="G387">
        <v>70.5</v>
      </c>
      <c r="H387">
        <v>68.1</v>
      </c>
      <c r="I387">
        <v>70.1</v>
      </c>
      <c r="J387">
        <v>69</v>
      </c>
      <c r="K387">
        <v>73.6</v>
      </c>
      <c r="L387">
        <v>73.8</v>
      </c>
      <c r="M387">
        <v>74.6</v>
      </c>
    </row>
    <row r="388" spans="1:13" ht="12.75">
      <c r="A388" t="s">
        <v>643</v>
      </c>
      <c r="C388">
        <v>79</v>
      </c>
      <c r="D388">
        <v>80.5</v>
      </c>
      <c r="E388">
        <v>79.4</v>
      </c>
      <c r="F388">
        <v>79.8</v>
      </c>
      <c r="G388">
        <v>78.4</v>
      </c>
      <c r="H388">
        <v>78.1</v>
      </c>
      <c r="I388">
        <v>78.8</v>
      </c>
      <c r="J388">
        <v>77.9</v>
      </c>
      <c r="K388">
        <v>81.5</v>
      </c>
      <c r="L388">
        <v>82</v>
      </c>
      <c r="M388">
        <v>84</v>
      </c>
    </row>
    <row r="389" spans="1:13" ht="12.75">
      <c r="A389" t="s">
        <v>644</v>
      </c>
      <c r="C389">
        <v>109.4</v>
      </c>
      <c r="D389">
        <v>107.2</v>
      </c>
      <c r="E389">
        <v>101.5</v>
      </c>
      <c r="F389">
        <v>101.5</v>
      </c>
      <c r="G389">
        <v>100.4</v>
      </c>
      <c r="H389">
        <v>98.6</v>
      </c>
      <c r="I389">
        <v>98.7</v>
      </c>
      <c r="J389">
        <v>100.2</v>
      </c>
      <c r="K389">
        <v>105.4</v>
      </c>
      <c r="L389">
        <v>105</v>
      </c>
      <c r="M389">
        <v>104.6</v>
      </c>
    </row>
    <row r="390" spans="1:13" ht="12.75">
      <c r="A390" t="s">
        <v>645</v>
      </c>
      <c r="C390">
        <v>77.6</v>
      </c>
      <c r="D390">
        <v>86.6</v>
      </c>
      <c r="E390">
        <v>89.6</v>
      </c>
      <c r="F390">
        <v>87.2</v>
      </c>
      <c r="G390">
        <v>87.6</v>
      </c>
      <c r="H390">
        <v>87.2</v>
      </c>
      <c r="I390">
        <v>89.9</v>
      </c>
      <c r="J390">
        <v>91.5</v>
      </c>
      <c r="K390">
        <v>98</v>
      </c>
      <c r="L390">
        <v>99.9</v>
      </c>
      <c r="M390">
        <v>100.3</v>
      </c>
    </row>
    <row r="391" spans="1:13" ht="12.75">
      <c r="A391" t="s">
        <v>646</v>
      </c>
      <c r="C391" t="s">
        <v>632</v>
      </c>
      <c r="D391" t="s">
        <v>632</v>
      </c>
      <c r="E391" t="s">
        <v>632</v>
      </c>
      <c r="F391" t="s">
        <v>632</v>
      </c>
      <c r="G391">
        <v>79</v>
      </c>
      <c r="H391">
        <v>79.4</v>
      </c>
      <c r="I391">
        <v>81</v>
      </c>
      <c r="J391">
        <v>80.1</v>
      </c>
      <c r="K391">
        <v>75.2</v>
      </c>
      <c r="L391">
        <v>74.5</v>
      </c>
      <c r="M391">
        <v>75.1</v>
      </c>
    </row>
    <row r="392" spans="1:13" ht="12.75">
      <c r="A392" t="s">
        <v>647</v>
      </c>
      <c r="C392" t="s">
        <v>632</v>
      </c>
      <c r="D392" t="s">
        <v>632</v>
      </c>
      <c r="E392" t="s">
        <v>632</v>
      </c>
      <c r="F392" t="s">
        <v>632</v>
      </c>
      <c r="G392">
        <v>27.5</v>
      </c>
      <c r="H392">
        <v>32.4</v>
      </c>
      <c r="I392">
        <v>33.9</v>
      </c>
      <c r="J392">
        <v>34.8</v>
      </c>
      <c r="K392">
        <v>33.2</v>
      </c>
      <c r="L392">
        <v>34.2</v>
      </c>
      <c r="M392">
        <v>34.8</v>
      </c>
    </row>
    <row r="393" spans="1:13" ht="12.75">
      <c r="A393" t="s">
        <v>648</v>
      </c>
      <c r="C393" t="s">
        <v>632</v>
      </c>
      <c r="D393" t="s">
        <v>632</v>
      </c>
      <c r="E393" t="s">
        <v>632</v>
      </c>
      <c r="F393" t="s">
        <v>632</v>
      </c>
      <c r="G393">
        <v>25.3</v>
      </c>
      <c r="H393">
        <v>28.5</v>
      </c>
      <c r="I393">
        <v>29.1</v>
      </c>
      <c r="J393">
        <v>31</v>
      </c>
      <c r="K393">
        <v>29.4</v>
      </c>
      <c r="L393">
        <v>30.1</v>
      </c>
      <c r="M393">
        <v>31.8</v>
      </c>
    </row>
    <row r="394" spans="1:13" ht="12.75">
      <c r="A394" t="s">
        <v>649</v>
      </c>
      <c r="C394">
        <v>131.3</v>
      </c>
      <c r="D394">
        <v>128.4</v>
      </c>
      <c r="E394">
        <v>127.6</v>
      </c>
      <c r="F394">
        <v>124.9</v>
      </c>
      <c r="G394">
        <v>118.8</v>
      </c>
      <c r="H394">
        <v>119.8</v>
      </c>
      <c r="I394">
        <v>121.8</v>
      </c>
      <c r="J394">
        <v>119.7</v>
      </c>
      <c r="K394">
        <v>118.2</v>
      </c>
      <c r="L394">
        <v>118.3</v>
      </c>
      <c r="M394">
        <v>118.5</v>
      </c>
    </row>
    <row r="395" spans="1:13" ht="12.75">
      <c r="A395" t="s">
        <v>650</v>
      </c>
      <c r="C395" t="s">
        <v>632</v>
      </c>
      <c r="D395" t="s">
        <v>632</v>
      </c>
      <c r="E395" t="s">
        <v>632</v>
      </c>
      <c r="F395" t="s">
        <v>632</v>
      </c>
      <c r="G395">
        <v>29.1</v>
      </c>
      <c r="H395">
        <v>30.8</v>
      </c>
      <c r="I395">
        <v>33.4</v>
      </c>
      <c r="J395">
        <v>38.1</v>
      </c>
      <c r="K395">
        <v>40.8</v>
      </c>
      <c r="L395">
        <v>42.4</v>
      </c>
      <c r="M395">
        <v>43.8</v>
      </c>
    </row>
    <row r="396" spans="1:13" ht="12.75">
      <c r="A396" t="s">
        <v>651</v>
      </c>
      <c r="C396" t="s">
        <v>632</v>
      </c>
      <c r="D396" t="s">
        <v>632</v>
      </c>
      <c r="E396" t="s">
        <v>632</v>
      </c>
      <c r="F396" t="s">
        <v>632</v>
      </c>
      <c r="G396">
        <v>52.6</v>
      </c>
      <c r="H396">
        <v>55.4</v>
      </c>
      <c r="I396">
        <v>57.7</v>
      </c>
      <c r="J396">
        <v>55.7</v>
      </c>
      <c r="K396">
        <v>53.9</v>
      </c>
      <c r="L396">
        <v>54.2</v>
      </c>
      <c r="M396">
        <v>54.7</v>
      </c>
    </row>
    <row r="397" spans="1:13" ht="12.75">
      <c r="A397" t="s">
        <v>652</v>
      </c>
      <c r="C397">
        <v>109.1</v>
      </c>
      <c r="D397">
        <v>105</v>
      </c>
      <c r="E397">
        <v>99.3</v>
      </c>
      <c r="F397">
        <v>99.5</v>
      </c>
      <c r="G397">
        <v>100.2</v>
      </c>
      <c r="H397">
        <v>99.3</v>
      </c>
      <c r="I397">
        <v>97.7</v>
      </c>
      <c r="J397">
        <v>100</v>
      </c>
      <c r="K397">
        <v>102.9</v>
      </c>
      <c r="L397">
        <v>100.5</v>
      </c>
      <c r="M397">
        <v>100.2</v>
      </c>
    </row>
    <row r="398" spans="1:13" ht="12.75">
      <c r="A398" t="s">
        <v>653</v>
      </c>
      <c r="C398">
        <v>114.1</v>
      </c>
      <c r="D398">
        <v>110.1</v>
      </c>
      <c r="E398">
        <v>105.2</v>
      </c>
      <c r="F398">
        <v>105.1</v>
      </c>
      <c r="G398">
        <v>102</v>
      </c>
      <c r="H398">
        <v>99.6</v>
      </c>
      <c r="I398">
        <v>100.5</v>
      </c>
      <c r="J398">
        <v>101.8</v>
      </c>
      <c r="K398">
        <v>98.3</v>
      </c>
      <c r="L398">
        <v>96.6</v>
      </c>
      <c r="M398">
        <v>97.1</v>
      </c>
    </row>
    <row r="399" spans="1:13" ht="12.75">
      <c r="A399" t="s">
        <v>654</v>
      </c>
      <c r="C399" t="s">
        <v>632</v>
      </c>
      <c r="D399" t="s">
        <v>632</v>
      </c>
      <c r="E399" t="s">
        <v>632</v>
      </c>
      <c r="F399" t="s">
        <v>632</v>
      </c>
      <c r="G399">
        <v>33.2</v>
      </c>
      <c r="H399">
        <v>37.1</v>
      </c>
      <c r="I399">
        <v>41.9</v>
      </c>
      <c r="J399">
        <v>40.2</v>
      </c>
      <c r="K399">
        <v>36.4</v>
      </c>
      <c r="L399">
        <v>35.6</v>
      </c>
      <c r="M399">
        <v>40.9</v>
      </c>
    </row>
    <row r="400" spans="1:13" ht="12.75">
      <c r="A400" t="s">
        <v>655</v>
      </c>
      <c r="C400">
        <v>60.2</v>
      </c>
      <c r="D400">
        <v>61.4</v>
      </c>
      <c r="E400">
        <v>62.5</v>
      </c>
      <c r="F400">
        <v>62.3</v>
      </c>
      <c r="G400">
        <v>63.1</v>
      </c>
      <c r="H400">
        <v>63.1</v>
      </c>
      <c r="I400">
        <v>64.7</v>
      </c>
      <c r="J400">
        <v>67.2</v>
      </c>
      <c r="K400">
        <v>76.5</v>
      </c>
      <c r="L400">
        <v>76.8</v>
      </c>
      <c r="M400">
        <v>77.3</v>
      </c>
    </row>
    <row r="401" spans="1:13" ht="12.75">
      <c r="A401" t="s">
        <v>656</v>
      </c>
      <c r="C401" t="s">
        <v>632</v>
      </c>
      <c r="D401" t="s">
        <v>632</v>
      </c>
      <c r="E401" t="s">
        <v>632</v>
      </c>
      <c r="F401" t="s">
        <v>632</v>
      </c>
      <c r="G401">
        <v>20.4</v>
      </c>
      <c r="H401">
        <v>23.9</v>
      </c>
      <c r="I401">
        <v>24.1</v>
      </c>
      <c r="J401">
        <v>23.7</v>
      </c>
      <c r="K401">
        <v>24.3</v>
      </c>
      <c r="L401">
        <v>25.8</v>
      </c>
      <c r="M401">
        <v>32.5</v>
      </c>
    </row>
    <row r="402" spans="1:13" ht="12.75">
      <c r="A402" t="s">
        <v>657</v>
      </c>
      <c r="C402" t="s">
        <v>632</v>
      </c>
      <c r="D402" t="s">
        <v>632</v>
      </c>
      <c r="E402" t="s">
        <v>632</v>
      </c>
      <c r="F402" t="s">
        <v>632</v>
      </c>
      <c r="G402">
        <v>61.8</v>
      </c>
      <c r="H402">
        <v>61</v>
      </c>
      <c r="I402">
        <v>61.8</v>
      </c>
      <c r="J402">
        <v>64.2</v>
      </c>
      <c r="K402">
        <v>64.2</v>
      </c>
      <c r="L402">
        <v>63</v>
      </c>
      <c r="M402">
        <v>63.4</v>
      </c>
    </row>
    <row r="403" spans="1:13" ht="12.75">
      <c r="A403" t="s">
        <v>658</v>
      </c>
      <c r="C403" t="s">
        <v>632</v>
      </c>
      <c r="D403" t="s">
        <v>632</v>
      </c>
      <c r="E403" t="s">
        <v>632</v>
      </c>
      <c r="F403" t="s">
        <v>632</v>
      </c>
      <c r="G403">
        <v>24.7</v>
      </c>
      <c r="H403">
        <v>26.7</v>
      </c>
      <c r="I403">
        <v>27.3</v>
      </c>
      <c r="J403">
        <v>27.7</v>
      </c>
      <c r="K403">
        <v>29.9</v>
      </c>
      <c r="L403">
        <v>33.4</v>
      </c>
      <c r="M403">
        <v>35.2</v>
      </c>
    </row>
    <row r="404" spans="1:13" ht="12.75">
      <c r="A404" t="s">
        <v>659</v>
      </c>
      <c r="C404">
        <v>123.7</v>
      </c>
      <c r="D404">
        <v>119.4</v>
      </c>
      <c r="E404">
        <v>116.6</v>
      </c>
      <c r="F404">
        <v>116.4</v>
      </c>
      <c r="G404">
        <v>116.3</v>
      </c>
      <c r="H404">
        <v>115.6</v>
      </c>
      <c r="I404">
        <v>115.5</v>
      </c>
      <c r="J404">
        <v>116.4</v>
      </c>
      <c r="K404">
        <v>119.8</v>
      </c>
      <c r="L404">
        <v>117.3</v>
      </c>
      <c r="M404">
        <v>117.5</v>
      </c>
    </row>
    <row r="405" spans="1:13" ht="12.75">
      <c r="A405" t="s">
        <v>660</v>
      </c>
      <c r="C405">
        <v>118.4</v>
      </c>
      <c r="D405">
        <v>128.9</v>
      </c>
      <c r="E405">
        <v>126.8</v>
      </c>
      <c r="F405">
        <v>124.5</v>
      </c>
      <c r="G405">
        <v>120.6</v>
      </c>
      <c r="H405">
        <v>123.3</v>
      </c>
      <c r="I405">
        <v>113</v>
      </c>
      <c r="J405">
        <v>116.1</v>
      </c>
      <c r="K405">
        <v>116.6</v>
      </c>
      <c r="L405">
        <v>116</v>
      </c>
      <c r="M405">
        <v>114.1</v>
      </c>
    </row>
    <row r="406" spans="1:13" ht="12.75">
      <c r="A406" t="s">
        <v>661</v>
      </c>
      <c r="C406">
        <v>81.2</v>
      </c>
      <c r="D406">
        <v>82.8</v>
      </c>
      <c r="E406">
        <v>95.4</v>
      </c>
      <c r="F406">
        <v>99.4</v>
      </c>
      <c r="G406">
        <v>103.5</v>
      </c>
      <c r="H406">
        <v>110.9</v>
      </c>
      <c r="I406">
        <v>109.2</v>
      </c>
      <c r="J406">
        <v>106</v>
      </c>
      <c r="K406">
        <v>100.9</v>
      </c>
      <c r="L406">
        <v>100.9</v>
      </c>
      <c r="M406">
        <v>101.1</v>
      </c>
    </row>
    <row r="407" spans="1:13" ht="12.75">
      <c r="A407" t="s">
        <v>662</v>
      </c>
      <c r="C407" t="s">
        <v>632</v>
      </c>
      <c r="D407" t="s">
        <v>632</v>
      </c>
      <c r="E407" t="s">
        <v>632</v>
      </c>
      <c r="F407" t="s">
        <v>632</v>
      </c>
      <c r="G407" t="s">
        <v>632</v>
      </c>
      <c r="H407" t="s">
        <v>632</v>
      </c>
      <c r="I407" t="s">
        <v>632</v>
      </c>
      <c r="J407" t="s">
        <v>632</v>
      </c>
      <c r="K407">
        <v>44.7</v>
      </c>
      <c r="L407">
        <v>45.6</v>
      </c>
      <c r="M407">
        <v>46.9</v>
      </c>
    </row>
    <row r="408" spans="1:13" ht="12.75">
      <c r="A408" t="s">
        <v>663</v>
      </c>
      <c r="C408" t="s">
        <v>632</v>
      </c>
      <c r="D408" t="s">
        <v>632</v>
      </c>
      <c r="E408" t="s">
        <v>632</v>
      </c>
      <c r="F408" t="s">
        <v>632</v>
      </c>
      <c r="G408" t="s">
        <v>632</v>
      </c>
      <c r="H408" t="s">
        <v>632</v>
      </c>
      <c r="I408" t="s">
        <v>632</v>
      </c>
      <c r="J408" t="s">
        <v>632</v>
      </c>
      <c r="K408">
        <v>25.1</v>
      </c>
      <c r="L408">
        <v>25.8</v>
      </c>
      <c r="M408">
        <v>25.1</v>
      </c>
    </row>
    <row r="409" spans="1:13" ht="12.75">
      <c r="A409" t="s">
        <v>664</v>
      </c>
      <c r="C409" t="s">
        <v>632</v>
      </c>
      <c r="D409" t="s">
        <v>632</v>
      </c>
      <c r="E409" t="s">
        <v>632</v>
      </c>
      <c r="F409" t="s">
        <v>632</v>
      </c>
      <c r="G409">
        <v>34.9</v>
      </c>
      <c r="H409">
        <v>36.6</v>
      </c>
      <c r="I409">
        <v>28.3</v>
      </c>
      <c r="J409">
        <v>31</v>
      </c>
      <c r="K409">
        <v>34.5</v>
      </c>
      <c r="L409">
        <v>38.5</v>
      </c>
      <c r="M409">
        <v>44.6</v>
      </c>
    </row>
    <row r="410" spans="1:13" ht="12.75">
      <c r="A410" t="s">
        <v>665</v>
      </c>
      <c r="C410">
        <v>90.9</v>
      </c>
      <c r="D410">
        <v>90.6</v>
      </c>
      <c r="E410">
        <v>97.9</v>
      </c>
      <c r="F410">
        <v>104.3</v>
      </c>
      <c r="G410">
        <v>109.7</v>
      </c>
      <c r="H410">
        <v>120.1</v>
      </c>
      <c r="I410">
        <v>109.2</v>
      </c>
      <c r="J410">
        <v>119.1</v>
      </c>
      <c r="K410">
        <v>124.2</v>
      </c>
      <c r="L410">
        <v>125.4</v>
      </c>
      <c r="M410">
        <v>143.8</v>
      </c>
    </row>
    <row r="411" spans="1:13" ht="12.75">
      <c r="A411" t="s">
        <v>666</v>
      </c>
      <c r="C411">
        <v>116.2</v>
      </c>
      <c r="D411">
        <v>116.7</v>
      </c>
      <c r="E411">
        <v>120.9</v>
      </c>
      <c r="F411">
        <v>118.1</v>
      </c>
      <c r="G411">
        <v>118.5</v>
      </c>
      <c r="H411">
        <v>122.5</v>
      </c>
      <c r="I411">
        <v>128.1</v>
      </c>
      <c r="J411">
        <v>143.8</v>
      </c>
      <c r="K411">
        <v>132.5</v>
      </c>
      <c r="L411">
        <v>126.4</v>
      </c>
      <c r="M411">
        <v>132.7</v>
      </c>
    </row>
    <row r="412" spans="1:13" ht="12.75">
      <c r="A412" t="s">
        <v>667</v>
      </c>
      <c r="C412">
        <v>176.7</v>
      </c>
      <c r="D412">
        <v>171.8</v>
      </c>
      <c r="E412">
        <v>158.6</v>
      </c>
      <c r="F412">
        <v>157.9</v>
      </c>
      <c r="G412">
        <v>158.5</v>
      </c>
      <c r="H412">
        <v>154.4</v>
      </c>
      <c r="I412">
        <v>159.3</v>
      </c>
      <c r="J412">
        <v>155</v>
      </c>
      <c r="K412">
        <v>149.2</v>
      </c>
      <c r="L412">
        <v>144</v>
      </c>
      <c r="M412">
        <v>141.6</v>
      </c>
    </row>
    <row r="413" spans="1:13" ht="12.75">
      <c r="A413" t="s">
        <v>668</v>
      </c>
      <c r="C413" t="s">
        <v>632</v>
      </c>
      <c r="D413" t="s">
        <v>632</v>
      </c>
      <c r="E413" t="s">
        <v>632</v>
      </c>
      <c r="F413" t="s">
        <v>632</v>
      </c>
      <c r="G413" t="s">
        <v>632</v>
      </c>
      <c r="H413" t="s">
        <v>632</v>
      </c>
      <c r="I413" t="s">
        <v>632</v>
      </c>
      <c r="J413" t="s">
        <v>632</v>
      </c>
      <c r="K413" t="s">
        <v>632</v>
      </c>
      <c r="L413" t="s">
        <v>632</v>
      </c>
      <c r="M413" t="s">
        <v>632</v>
      </c>
    </row>
    <row r="414" spans="1:13" ht="12.75">
      <c r="A414" t="s">
        <v>669</v>
      </c>
      <c r="C414" t="s">
        <v>632</v>
      </c>
      <c r="D414" t="s">
        <v>632</v>
      </c>
      <c r="E414" t="s">
        <v>632</v>
      </c>
      <c r="F414" t="s">
        <v>632</v>
      </c>
      <c r="G414" t="s">
        <v>632</v>
      </c>
      <c r="H414" t="s">
        <v>632</v>
      </c>
      <c r="I414" t="s">
        <v>632</v>
      </c>
      <c r="J414" t="s">
        <v>632</v>
      </c>
      <c r="K414" t="s">
        <v>632</v>
      </c>
      <c r="L414" t="s">
        <v>632</v>
      </c>
      <c r="M414" t="s">
        <v>632</v>
      </c>
    </row>
    <row r="416" spans="1:2" ht="12.75">
      <c r="A416" t="s">
        <v>670</v>
      </c>
      <c r="B416" t="s">
        <v>671</v>
      </c>
    </row>
    <row r="417" spans="1:2" ht="12.75">
      <c r="A417" t="s">
        <v>672</v>
      </c>
      <c r="B417" t="s">
        <v>673</v>
      </c>
    </row>
    <row r="418" spans="1:2" ht="12.75">
      <c r="A418" t="s">
        <v>683</v>
      </c>
      <c r="B418" t="s">
        <v>684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estavrev</dc:creator>
  <cp:keywords/>
  <dc:description/>
  <cp:lastModifiedBy>redakce</cp:lastModifiedBy>
  <cp:lastPrinted>2007-06-20T21:03:04Z</cp:lastPrinted>
  <dcterms:created xsi:type="dcterms:W3CDTF">2007-02-20T15:28:55Z</dcterms:created>
  <dcterms:modified xsi:type="dcterms:W3CDTF">2008-05-27T15:08:34Z</dcterms:modified>
  <cp:category/>
  <cp:version/>
  <cp:contentType/>
  <cp:contentStatus/>
</cp:coreProperties>
</file>